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tables/table1.xml" ContentType="application/vnd.openxmlformats-officedocument.spreadsheetml.table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autoCompressPictures="0" defaultThemeVersion="124226"/>
  <bookViews>
    <workbookView xWindow="675" yWindow="285" windowWidth="13290" windowHeight="12510" activeTab="5"/>
  </bookViews>
  <sheets>
    <sheet name="PE TABLES" sheetId="2" r:id="rId1"/>
    <sheet name="PE % TABLE" sheetId="4" r:id="rId2"/>
    <sheet name="BASIC TABLES" sheetId="1" r:id="rId3"/>
    <sheet name="BASIC % TABLE" sheetId="3" r:id="rId4"/>
    <sheet name="COMPARE BASE AND PE" sheetId="6" r:id="rId5"/>
    <sheet name="TABLE 1" sheetId="9" r:id="rId6"/>
  </sheets>
  <calcPr calcId="1257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" i="4"/>
  <c r="D3"/>
  <c r="E3"/>
  <c r="F3"/>
  <c r="G3"/>
  <c r="H3"/>
  <c r="I3"/>
  <c r="J3"/>
  <c r="K3"/>
  <c r="L3"/>
  <c r="C4"/>
  <c r="D4"/>
  <c r="E4"/>
  <c r="F4"/>
  <c r="G4"/>
  <c r="H4"/>
  <c r="I4"/>
  <c r="J4"/>
  <c r="K4"/>
  <c r="L4"/>
  <c r="C5"/>
  <c r="D5"/>
  <c r="E5"/>
  <c r="F5"/>
  <c r="G5"/>
  <c r="H5"/>
  <c r="I5"/>
  <c r="J5"/>
  <c r="K5"/>
  <c r="L5"/>
  <c r="C6"/>
  <c r="D6"/>
  <c r="E6"/>
  <c r="F6"/>
  <c r="G6"/>
  <c r="H6"/>
  <c r="I6"/>
  <c r="J6"/>
  <c r="K6"/>
  <c r="L6"/>
  <c r="C7"/>
  <c r="D7"/>
  <c r="E7"/>
  <c r="F7"/>
  <c r="G7"/>
  <c r="H7"/>
  <c r="I7"/>
  <c r="J7"/>
  <c r="K7"/>
  <c r="L7"/>
  <c r="C8"/>
  <c r="D8"/>
  <c r="E8"/>
  <c r="F8"/>
  <c r="G8"/>
  <c r="H8"/>
  <c r="I8"/>
  <c r="J8"/>
  <c r="K8"/>
  <c r="L8"/>
  <c r="C9"/>
  <c r="D9"/>
  <c r="E9"/>
  <c r="F9"/>
  <c r="G9"/>
  <c r="H9"/>
  <c r="I9"/>
  <c r="J9"/>
  <c r="K9"/>
  <c r="L9"/>
  <c r="C10"/>
  <c r="D10"/>
  <c r="E10"/>
  <c r="F10"/>
  <c r="G10"/>
  <c r="H10"/>
  <c r="I10"/>
  <c r="J10"/>
  <c r="K10"/>
  <c r="L10"/>
  <c r="C11"/>
  <c r="D11"/>
  <c r="E11"/>
  <c r="F11"/>
  <c r="G11"/>
  <c r="H11"/>
  <c r="I11"/>
  <c r="J11"/>
  <c r="K11"/>
  <c r="L11"/>
  <c r="C12"/>
  <c r="D12"/>
  <c r="E12"/>
  <c r="F12"/>
  <c r="G12"/>
  <c r="H12"/>
  <c r="I12"/>
  <c r="J12"/>
  <c r="K12"/>
  <c r="L12"/>
  <c r="C13"/>
  <c r="D13"/>
  <c r="E13"/>
  <c r="F13"/>
  <c r="G13"/>
  <c r="H13"/>
  <c r="I13"/>
  <c r="J13"/>
  <c r="K13"/>
  <c r="L13"/>
  <c r="C14"/>
  <c r="D14"/>
  <c r="E14"/>
  <c r="F14"/>
  <c r="G14"/>
  <c r="H14"/>
  <c r="I14"/>
  <c r="J14"/>
  <c r="K14"/>
  <c r="L14"/>
  <c r="B10"/>
  <c r="B8"/>
  <c r="B7"/>
  <c r="B6"/>
  <c r="D52"/>
  <c r="E52"/>
  <c r="F52"/>
  <c r="G52"/>
  <c r="D53"/>
  <c r="E53"/>
  <c r="F53"/>
  <c r="G53"/>
  <c r="D54"/>
  <c r="E54"/>
  <c r="F54"/>
  <c r="G54"/>
  <c r="D55"/>
  <c r="E55"/>
  <c r="F55"/>
  <c r="G55"/>
  <c r="D56"/>
  <c r="E56"/>
  <c r="F56"/>
  <c r="G56"/>
  <c r="D57"/>
  <c r="E57"/>
  <c r="F57"/>
  <c r="G57"/>
  <c r="D58"/>
  <c r="E58"/>
  <c r="F58"/>
  <c r="G58"/>
  <c r="D59"/>
  <c r="E59"/>
  <c r="F59"/>
  <c r="G59"/>
  <c r="D60"/>
  <c r="E60"/>
  <c r="F60"/>
  <c r="G60"/>
  <c r="D61"/>
  <c r="E61"/>
  <c r="F61"/>
  <c r="G61"/>
  <c r="D62"/>
  <c r="E62"/>
  <c r="F62"/>
  <c r="G62"/>
  <c r="D63"/>
  <c r="E63"/>
  <c r="F63"/>
  <c r="G63"/>
  <c r="C63"/>
  <c r="C59"/>
  <c r="C57"/>
  <c r="C56"/>
  <c r="C55"/>
  <c r="B59"/>
  <c r="B57"/>
  <c r="B56"/>
  <c r="B55"/>
  <c r="J54" i="2"/>
  <c r="J55" s="1"/>
  <c r="J56" s="1"/>
  <c r="J57" s="1"/>
  <c r="J58" s="1"/>
  <c r="J59" s="1"/>
  <c r="J60" s="1"/>
  <c r="J61" s="1"/>
  <c r="J62" s="1"/>
  <c r="J63" s="1"/>
  <c r="J64" s="1"/>
  <c r="H34" i="9"/>
  <c r="H33"/>
  <c r="H32"/>
  <c r="H30"/>
  <c r="H29"/>
  <c r="H28"/>
  <c r="H27"/>
  <c r="H23"/>
  <c r="H22"/>
  <c r="H21"/>
  <c r="H19"/>
  <c r="H15"/>
  <c r="H14"/>
  <c r="H13"/>
  <c r="H12"/>
  <c r="H10"/>
  <c r="H9"/>
  <c r="D30" i="6" l="1"/>
  <c r="D29"/>
  <c r="D28"/>
  <c r="D27"/>
  <c r="D26"/>
  <c r="D25"/>
  <c r="D24"/>
  <c r="D23"/>
  <c r="D22"/>
  <c r="D21"/>
  <c r="D20"/>
  <c r="D19"/>
  <c r="D18"/>
  <c r="C89" i="2" l="1"/>
  <c r="D89"/>
  <c r="E89"/>
  <c r="F89"/>
  <c r="G89"/>
  <c r="H89"/>
  <c r="I89"/>
  <c r="J89"/>
  <c r="K89"/>
  <c r="B89"/>
  <c r="D48" l="1"/>
  <c r="C92"/>
  <c r="C93" s="1"/>
  <c r="D92"/>
  <c r="D93" s="1"/>
  <c r="E92"/>
  <c r="E93" s="1"/>
  <c r="F92"/>
  <c r="F93" s="1"/>
  <c r="G92"/>
  <c r="G93" s="1"/>
  <c r="H92"/>
  <c r="H93" s="1"/>
  <c r="I92"/>
  <c r="I93" s="1"/>
  <c r="J92"/>
  <c r="J93" s="1"/>
  <c r="K92"/>
  <c r="K93" s="1"/>
  <c r="B92"/>
  <c r="B93" s="1"/>
  <c r="C91"/>
  <c r="D91"/>
  <c r="E91"/>
  <c r="F91"/>
  <c r="G91"/>
  <c r="H91"/>
  <c r="I91"/>
  <c r="J91"/>
  <c r="K91"/>
  <c r="B91"/>
  <c r="B67" l="1"/>
  <c r="B68" s="1"/>
  <c r="C67"/>
  <c r="C68" s="1"/>
  <c r="D67"/>
  <c r="D68" s="1"/>
  <c r="E67"/>
  <c r="E68" s="1"/>
  <c r="F67"/>
  <c r="F68" s="1"/>
  <c r="G13" i="9" l="1"/>
  <c r="G12"/>
  <c r="G21" l="1"/>
  <c r="G22"/>
  <c r="G23"/>
  <c r="G32"/>
  <c r="G33"/>
  <c r="G28"/>
  <c r="G29"/>
  <c r="G30"/>
  <c r="G34"/>
  <c r="G14"/>
  <c r="G15"/>
  <c r="G9"/>
  <c r="G10"/>
  <c r="G27"/>
  <c r="G35" s="1"/>
  <c r="G19"/>
  <c r="O14" i="1"/>
  <c r="O15"/>
  <c r="O16"/>
  <c r="O17"/>
  <c r="O18"/>
  <c r="O19"/>
  <c r="O20"/>
  <c r="O21"/>
  <c r="O22"/>
  <c r="O13"/>
  <c r="D33" i="6"/>
  <c r="D34"/>
  <c r="D35"/>
  <c r="D36"/>
  <c r="D37"/>
  <c r="D38"/>
  <c r="D39"/>
  <c r="D40"/>
  <c r="D41"/>
  <c r="D42"/>
  <c r="D43"/>
  <c r="D44"/>
  <c r="C34"/>
  <c r="C35"/>
  <c r="C36"/>
  <c r="C37"/>
  <c r="C38"/>
  <c r="C39"/>
  <c r="C40"/>
  <c r="C41"/>
  <c r="C42"/>
  <c r="C43"/>
  <c r="C44"/>
  <c r="C33"/>
  <c r="G52" i="3"/>
  <c r="G53"/>
  <c r="G54"/>
  <c r="G55"/>
  <c r="G56"/>
  <c r="G57"/>
  <c r="G58"/>
  <c r="G59"/>
  <c r="G60"/>
  <c r="G61"/>
  <c r="G62"/>
  <c r="G63"/>
  <c r="G64"/>
  <c r="E48" i="2"/>
  <c r="C48"/>
  <c r="B48"/>
  <c r="E48" i="1"/>
  <c r="D48"/>
  <c r="C48"/>
  <c r="B48"/>
  <c r="C52" i="4"/>
  <c r="C53"/>
  <c r="C54"/>
  <c r="C58"/>
  <c r="C60"/>
  <c r="C61"/>
  <c r="C62"/>
  <c r="B53"/>
  <c r="B54"/>
  <c r="B58"/>
  <c r="B60"/>
  <c r="B61"/>
  <c r="B62"/>
  <c r="B63"/>
  <c r="B52"/>
  <c r="C35"/>
  <c r="D35"/>
  <c r="E35"/>
  <c r="F35"/>
  <c r="G35"/>
  <c r="C36"/>
  <c r="D36"/>
  <c r="E36"/>
  <c r="F36"/>
  <c r="G36"/>
  <c r="C37"/>
  <c r="D37"/>
  <c r="E37"/>
  <c r="F37"/>
  <c r="G37"/>
  <c r="C38"/>
  <c r="D38"/>
  <c r="E38"/>
  <c r="F38"/>
  <c r="G38"/>
  <c r="C39"/>
  <c r="D39"/>
  <c r="E39"/>
  <c r="F39"/>
  <c r="G39"/>
  <c r="C40"/>
  <c r="D40"/>
  <c r="E40"/>
  <c r="F40"/>
  <c r="G40"/>
  <c r="C41"/>
  <c r="D41"/>
  <c r="E41"/>
  <c r="F41"/>
  <c r="G41"/>
  <c r="C42"/>
  <c r="D42"/>
  <c r="E42"/>
  <c r="F42"/>
  <c r="G42"/>
  <c r="C43"/>
  <c r="D43"/>
  <c r="E43"/>
  <c r="F43"/>
  <c r="G43"/>
  <c r="C44"/>
  <c r="D44"/>
  <c r="E44"/>
  <c r="F44"/>
  <c r="G44"/>
  <c r="C45"/>
  <c r="D45"/>
  <c r="E45"/>
  <c r="F45"/>
  <c r="G45"/>
  <c r="C46"/>
  <c r="D46"/>
  <c r="E46"/>
  <c r="E47" s="1"/>
  <c r="F46"/>
  <c r="G46"/>
  <c r="B36"/>
  <c r="B37"/>
  <c r="B38"/>
  <c r="B39"/>
  <c r="B40"/>
  <c r="B41"/>
  <c r="B42"/>
  <c r="B43"/>
  <c r="B44"/>
  <c r="B45"/>
  <c r="B46"/>
  <c r="B35"/>
  <c r="C64"/>
  <c r="D64"/>
  <c r="E64"/>
  <c r="F64"/>
  <c r="G64"/>
  <c r="B64"/>
  <c r="C47"/>
  <c r="D47"/>
  <c r="F47"/>
  <c r="G47"/>
  <c r="B20"/>
  <c r="C20"/>
  <c r="D20"/>
  <c r="E20"/>
  <c r="F20"/>
  <c r="G20"/>
  <c r="H20"/>
  <c r="I20"/>
  <c r="J20"/>
  <c r="K20"/>
  <c r="L20"/>
  <c r="B21"/>
  <c r="C21"/>
  <c r="D21"/>
  <c r="E21"/>
  <c r="F21"/>
  <c r="G21"/>
  <c r="H21"/>
  <c r="I21"/>
  <c r="J21"/>
  <c r="K21"/>
  <c r="L21"/>
  <c r="B22"/>
  <c r="C22"/>
  <c r="D22"/>
  <c r="E22"/>
  <c r="F22"/>
  <c r="G22"/>
  <c r="H22"/>
  <c r="I22"/>
  <c r="J22"/>
  <c r="K22"/>
  <c r="L22"/>
  <c r="B23"/>
  <c r="C23"/>
  <c r="D23"/>
  <c r="E23"/>
  <c r="F23"/>
  <c r="G23"/>
  <c r="H23"/>
  <c r="I23"/>
  <c r="J23"/>
  <c r="K23"/>
  <c r="L23"/>
  <c r="B24"/>
  <c r="C24"/>
  <c r="D24"/>
  <c r="E24"/>
  <c r="F24"/>
  <c r="G24"/>
  <c r="H24"/>
  <c r="I24"/>
  <c r="J24"/>
  <c r="K24"/>
  <c r="L24"/>
  <c r="B25"/>
  <c r="C25"/>
  <c r="D25"/>
  <c r="E25"/>
  <c r="F25"/>
  <c r="G25"/>
  <c r="H25"/>
  <c r="I25"/>
  <c r="J25"/>
  <c r="K25"/>
  <c r="L25"/>
  <c r="B26"/>
  <c r="C26"/>
  <c r="D26"/>
  <c r="E26"/>
  <c r="F26"/>
  <c r="G26"/>
  <c r="H26"/>
  <c r="I26"/>
  <c r="J26"/>
  <c r="K26"/>
  <c r="L26"/>
  <c r="B27"/>
  <c r="C27"/>
  <c r="D27"/>
  <c r="E27"/>
  <c r="F27"/>
  <c r="G27"/>
  <c r="H27"/>
  <c r="I27"/>
  <c r="J27"/>
  <c r="K27"/>
  <c r="L27"/>
  <c r="B28"/>
  <c r="C28"/>
  <c r="D28"/>
  <c r="E28"/>
  <c r="F28"/>
  <c r="G28"/>
  <c r="H28"/>
  <c r="I28"/>
  <c r="J28"/>
  <c r="K28"/>
  <c r="L28"/>
  <c r="B29"/>
  <c r="C29"/>
  <c r="D29"/>
  <c r="E29"/>
  <c r="F29"/>
  <c r="G29"/>
  <c r="H29"/>
  <c r="I29"/>
  <c r="J29"/>
  <c r="K29"/>
  <c r="L29"/>
  <c r="B30"/>
  <c r="C30"/>
  <c r="D30"/>
  <c r="E30"/>
  <c r="F30"/>
  <c r="G30"/>
  <c r="H30"/>
  <c r="I30"/>
  <c r="J30"/>
  <c r="K30"/>
  <c r="L30"/>
  <c r="C19"/>
  <c r="D19"/>
  <c r="E19"/>
  <c r="F19"/>
  <c r="G19"/>
  <c r="H19"/>
  <c r="I19"/>
  <c r="J19"/>
  <c r="K19"/>
  <c r="L19"/>
  <c r="C31"/>
  <c r="D31"/>
  <c r="E31"/>
  <c r="F31"/>
  <c r="G31"/>
  <c r="H31"/>
  <c r="I31"/>
  <c r="J31"/>
  <c r="K31"/>
  <c r="L31"/>
  <c r="B19"/>
  <c r="B31" s="1"/>
  <c r="B3"/>
  <c r="B4"/>
  <c r="B5"/>
  <c r="B9"/>
  <c r="B11"/>
  <c r="B12"/>
  <c r="B13"/>
  <c r="B14"/>
  <c r="C52" i="3"/>
  <c r="C53"/>
  <c r="C54"/>
  <c r="C55"/>
  <c r="C56"/>
  <c r="C57"/>
  <c r="C58"/>
  <c r="C59"/>
  <c r="C60"/>
  <c r="C61"/>
  <c r="C62"/>
  <c r="C63"/>
  <c r="C64"/>
  <c r="D52"/>
  <c r="D53"/>
  <c r="D54"/>
  <c r="D55"/>
  <c r="D56"/>
  <c r="D57"/>
  <c r="D58"/>
  <c r="D59"/>
  <c r="D60"/>
  <c r="D61"/>
  <c r="D62"/>
  <c r="D63"/>
  <c r="D64"/>
  <c r="E52"/>
  <c r="E53"/>
  <c r="E54"/>
  <c r="E55"/>
  <c r="E56"/>
  <c r="E57"/>
  <c r="E58"/>
  <c r="E59"/>
  <c r="E60"/>
  <c r="E61"/>
  <c r="E62"/>
  <c r="E63"/>
  <c r="E64"/>
  <c r="F52"/>
  <c r="F53"/>
  <c r="F54"/>
  <c r="F55"/>
  <c r="F56"/>
  <c r="F57"/>
  <c r="F58"/>
  <c r="F59"/>
  <c r="F60"/>
  <c r="F61"/>
  <c r="F62"/>
  <c r="F63"/>
  <c r="F64"/>
  <c r="B52"/>
  <c r="B53"/>
  <c r="B54"/>
  <c r="B55"/>
  <c r="B56"/>
  <c r="B57"/>
  <c r="B58"/>
  <c r="B59"/>
  <c r="B60"/>
  <c r="B61"/>
  <c r="B62"/>
  <c r="B63"/>
  <c r="B64"/>
  <c r="C35"/>
  <c r="C36"/>
  <c r="C37"/>
  <c r="C38"/>
  <c r="C39"/>
  <c r="C40"/>
  <c r="C41"/>
  <c r="C42"/>
  <c r="C43"/>
  <c r="C44"/>
  <c r="C45"/>
  <c r="C46"/>
  <c r="C47"/>
  <c r="D35"/>
  <c r="D36"/>
  <c r="D37"/>
  <c r="D38"/>
  <c r="D39"/>
  <c r="D40"/>
  <c r="D41"/>
  <c r="D42"/>
  <c r="D43"/>
  <c r="D44"/>
  <c r="D45"/>
  <c r="D46"/>
  <c r="D47"/>
  <c r="E35"/>
  <c r="E36"/>
  <c r="E37"/>
  <c r="E38"/>
  <c r="E39"/>
  <c r="E40"/>
  <c r="E41"/>
  <c r="E42"/>
  <c r="E43"/>
  <c r="E44"/>
  <c r="E45"/>
  <c r="E46"/>
  <c r="E47"/>
  <c r="F35"/>
  <c r="F36"/>
  <c r="F37"/>
  <c r="F38"/>
  <c r="F39"/>
  <c r="F40"/>
  <c r="F41"/>
  <c r="F42"/>
  <c r="F43"/>
  <c r="F44"/>
  <c r="F45"/>
  <c r="F46"/>
  <c r="F47"/>
  <c r="G35"/>
  <c r="G36"/>
  <c r="G37"/>
  <c r="G38"/>
  <c r="G39"/>
  <c r="G40"/>
  <c r="G41"/>
  <c r="G42"/>
  <c r="G43"/>
  <c r="G44"/>
  <c r="G45"/>
  <c r="G46"/>
  <c r="G47"/>
  <c r="B35"/>
  <c r="B36"/>
  <c r="B37"/>
  <c r="B38"/>
  <c r="B39"/>
  <c r="B40"/>
  <c r="B41"/>
  <c r="B42"/>
  <c r="B43"/>
  <c r="B44"/>
  <c r="B45"/>
  <c r="B46"/>
  <c r="B47"/>
  <c r="C19"/>
  <c r="C20"/>
  <c r="C21"/>
  <c r="C22"/>
  <c r="C23"/>
  <c r="C24"/>
  <c r="C25"/>
  <c r="C26"/>
  <c r="C27"/>
  <c r="C28"/>
  <c r="C29"/>
  <c r="C30"/>
  <c r="C31"/>
  <c r="D19"/>
  <c r="D20"/>
  <c r="D21"/>
  <c r="D22"/>
  <c r="D23"/>
  <c r="D24"/>
  <c r="D25"/>
  <c r="D26"/>
  <c r="D27"/>
  <c r="D28"/>
  <c r="D29"/>
  <c r="D30"/>
  <c r="D31"/>
  <c r="E19"/>
  <c r="E20"/>
  <c r="E21"/>
  <c r="E22"/>
  <c r="E23"/>
  <c r="E24"/>
  <c r="E25"/>
  <c r="E26"/>
  <c r="E27"/>
  <c r="E28"/>
  <c r="E29"/>
  <c r="E30"/>
  <c r="E31"/>
  <c r="F19"/>
  <c r="F20"/>
  <c r="F21"/>
  <c r="F22"/>
  <c r="F23"/>
  <c r="F24"/>
  <c r="F25"/>
  <c r="F26"/>
  <c r="F27"/>
  <c r="F28"/>
  <c r="F29"/>
  <c r="F30"/>
  <c r="F31"/>
  <c r="G19"/>
  <c r="G20"/>
  <c r="G21"/>
  <c r="G22"/>
  <c r="G23"/>
  <c r="G24"/>
  <c r="G25"/>
  <c r="G26"/>
  <c r="G27"/>
  <c r="G28"/>
  <c r="G29"/>
  <c r="G30"/>
  <c r="G31"/>
  <c r="H19"/>
  <c r="H20"/>
  <c r="H21"/>
  <c r="H22"/>
  <c r="H23"/>
  <c r="H24"/>
  <c r="H25"/>
  <c r="H26"/>
  <c r="H27"/>
  <c r="H28"/>
  <c r="H29"/>
  <c r="H30"/>
  <c r="H31"/>
  <c r="I19"/>
  <c r="I20"/>
  <c r="I21"/>
  <c r="I22"/>
  <c r="I23"/>
  <c r="I24"/>
  <c r="I25"/>
  <c r="I26"/>
  <c r="I27"/>
  <c r="I28"/>
  <c r="I29"/>
  <c r="I30"/>
  <c r="I31"/>
  <c r="J19"/>
  <c r="J20"/>
  <c r="J21"/>
  <c r="J22"/>
  <c r="J23"/>
  <c r="J24"/>
  <c r="J25"/>
  <c r="J26"/>
  <c r="J27"/>
  <c r="J28"/>
  <c r="J29"/>
  <c r="J30"/>
  <c r="J31"/>
  <c r="K19"/>
  <c r="K20"/>
  <c r="K21"/>
  <c r="K22"/>
  <c r="K23"/>
  <c r="K24"/>
  <c r="K25"/>
  <c r="K26"/>
  <c r="K27"/>
  <c r="K28"/>
  <c r="K29"/>
  <c r="K30"/>
  <c r="K31"/>
  <c r="L19"/>
  <c r="L20"/>
  <c r="L21"/>
  <c r="L22"/>
  <c r="L23"/>
  <c r="L24"/>
  <c r="L25"/>
  <c r="L26"/>
  <c r="L27"/>
  <c r="L28"/>
  <c r="L29"/>
  <c r="L30"/>
  <c r="L31"/>
  <c r="B19"/>
  <c r="B20"/>
  <c r="B21"/>
  <c r="B22"/>
  <c r="B23"/>
  <c r="B24"/>
  <c r="B25"/>
  <c r="B26"/>
  <c r="B27"/>
  <c r="B28"/>
  <c r="B29"/>
  <c r="B30"/>
  <c r="B31"/>
  <c r="B4"/>
  <c r="C4"/>
  <c r="D4"/>
  <c r="E4"/>
  <c r="F4"/>
  <c r="G4"/>
  <c r="H4"/>
  <c r="I4"/>
  <c r="J4"/>
  <c r="K4"/>
  <c r="L4"/>
  <c r="B5"/>
  <c r="C5"/>
  <c r="D5"/>
  <c r="E5"/>
  <c r="F5"/>
  <c r="G5"/>
  <c r="H5"/>
  <c r="I5"/>
  <c r="J5"/>
  <c r="K5"/>
  <c r="L5"/>
  <c r="B6"/>
  <c r="C6"/>
  <c r="D6"/>
  <c r="E6"/>
  <c r="F6"/>
  <c r="G6"/>
  <c r="H6"/>
  <c r="I6"/>
  <c r="J6"/>
  <c r="K6"/>
  <c r="L6"/>
  <c r="B7"/>
  <c r="C7"/>
  <c r="D7"/>
  <c r="E7"/>
  <c r="F7"/>
  <c r="G7"/>
  <c r="H7"/>
  <c r="I7"/>
  <c r="J7"/>
  <c r="K7"/>
  <c r="L7"/>
  <c r="B8"/>
  <c r="C8"/>
  <c r="D8"/>
  <c r="E8"/>
  <c r="F8"/>
  <c r="G8"/>
  <c r="H8"/>
  <c r="I8"/>
  <c r="J8"/>
  <c r="K8"/>
  <c r="L8"/>
  <c r="B9"/>
  <c r="C9"/>
  <c r="D9"/>
  <c r="E9"/>
  <c r="F9"/>
  <c r="G9"/>
  <c r="H9"/>
  <c r="I9"/>
  <c r="J9"/>
  <c r="K9"/>
  <c r="L9"/>
  <c r="B10"/>
  <c r="C10"/>
  <c r="D10"/>
  <c r="E10"/>
  <c r="F10"/>
  <c r="G10"/>
  <c r="H10"/>
  <c r="I10"/>
  <c r="J10"/>
  <c r="K10"/>
  <c r="L10"/>
  <c r="B11"/>
  <c r="C11"/>
  <c r="D11"/>
  <c r="E11"/>
  <c r="F11"/>
  <c r="G11"/>
  <c r="H11"/>
  <c r="I11"/>
  <c r="J11"/>
  <c r="K11"/>
  <c r="L11"/>
  <c r="B12"/>
  <c r="C12"/>
  <c r="D12"/>
  <c r="E12"/>
  <c r="F12"/>
  <c r="G12"/>
  <c r="H12"/>
  <c r="I12"/>
  <c r="J12"/>
  <c r="K12"/>
  <c r="L12"/>
  <c r="B13"/>
  <c r="C13"/>
  <c r="D13"/>
  <c r="E13"/>
  <c r="F13"/>
  <c r="G13"/>
  <c r="H13"/>
  <c r="I13"/>
  <c r="J13"/>
  <c r="K13"/>
  <c r="L13"/>
  <c r="B14"/>
  <c r="C14"/>
  <c r="D14"/>
  <c r="E14"/>
  <c r="F14"/>
  <c r="G14"/>
  <c r="H14"/>
  <c r="I14"/>
  <c r="J14"/>
  <c r="K14"/>
  <c r="L14"/>
  <c r="C3"/>
  <c r="D3"/>
  <c r="E3"/>
  <c r="F3"/>
  <c r="G3"/>
  <c r="H3"/>
  <c r="I3"/>
  <c r="J3"/>
  <c r="K3"/>
  <c r="L3"/>
  <c r="C15"/>
  <c r="D15"/>
  <c r="E15"/>
  <c r="F15"/>
  <c r="G15"/>
  <c r="H15"/>
  <c r="I15"/>
  <c r="J15"/>
  <c r="K15"/>
  <c r="L15"/>
  <c r="B3"/>
  <c r="B15"/>
  <c r="H15" i="4" l="1"/>
  <c r="B15"/>
  <c r="C15"/>
  <c r="K15"/>
  <c r="F15"/>
  <c r="I15"/>
  <c r="C45" i="6"/>
  <c r="D45"/>
  <c r="G24" i="9"/>
  <c r="L15" i="4"/>
  <c r="G15"/>
  <c r="B47"/>
  <c r="J15"/>
  <c r="E15"/>
  <c r="G16" i="9"/>
  <c r="D15" i="4"/>
</calcChain>
</file>

<file path=xl/sharedStrings.xml><?xml version="1.0" encoding="utf-8"?>
<sst xmlns="http://schemas.openxmlformats.org/spreadsheetml/2006/main" count="514" uniqueCount="100">
  <si>
    <t>INCOME TABLE</t>
  </si>
  <si>
    <t>BROAD HES CATEGORIES</t>
  </si>
  <si>
    <t>DECILE 1</t>
  </si>
  <si>
    <t>DECILE 2</t>
  </si>
  <si>
    <t>DECILE 3</t>
  </si>
  <si>
    <t>DECILE 4</t>
  </si>
  <si>
    <t>DECILE 5</t>
  </si>
  <si>
    <t>DECILE 6</t>
  </si>
  <si>
    <t>DECILE 7</t>
  </si>
  <si>
    <t>DECILE 8</t>
  </si>
  <si>
    <t>DECILE 9</t>
  </si>
  <si>
    <t>DECILE 10</t>
  </si>
  <si>
    <t>AVG IN 2007</t>
  </si>
  <si>
    <t>FOOD</t>
  </si>
  <si>
    <t>BEVERAGE</t>
  </si>
  <si>
    <t>CLOTHING</t>
  </si>
  <si>
    <t>HOUSING (UTILITIES)</t>
  </si>
  <si>
    <t>HOUSING(CONTENTS)</t>
  </si>
  <si>
    <t>HEALTH</t>
  </si>
  <si>
    <t>TRANSPORT</t>
  </si>
  <si>
    <t>COMM</t>
  </si>
  <si>
    <t>REC/CULTURE</t>
  </si>
  <si>
    <t>EDUCATION</t>
  </si>
  <si>
    <t>MISC.</t>
  </si>
  <si>
    <t>OTHER</t>
  </si>
  <si>
    <t>TOTAL</t>
  </si>
  <si>
    <t>HOUSEHOLD COMP TABLE</t>
  </si>
  <si>
    <t>COUPLE ONLY</t>
  </si>
  <si>
    <t>COUPLE, 1 CHILD</t>
  </si>
  <si>
    <t>COUPLE, 2 CHILD</t>
  </si>
  <si>
    <t>COUPLE, 3+ CHILD</t>
  </si>
  <si>
    <t>OTHER COUPLES, ADULT CHILD</t>
  </si>
  <si>
    <t>1 PARENT, CHILDREN</t>
  </si>
  <si>
    <t>1 PARENT, ADULT CHILD</t>
  </si>
  <si>
    <t>1 FAMILY, + OTHERS</t>
  </si>
  <si>
    <t>1 PERSON</t>
  </si>
  <si>
    <t>OTHER(FLAT, +1 FAMILIES)</t>
  </si>
  <si>
    <t># OF PEOPLE TABLE</t>
  </si>
  <si>
    <t>2 PERSON</t>
  </si>
  <si>
    <t>3 PERSON</t>
  </si>
  <si>
    <t>4 PERSON</t>
  </si>
  <si>
    <t>5+ HOUSEHOLD</t>
  </si>
  <si>
    <t>REGION TABLE</t>
  </si>
  <si>
    <t>AUCKLAND</t>
  </si>
  <si>
    <t>WELLINGTON</t>
  </si>
  <si>
    <t>REST OF N. ISLAND</t>
  </si>
  <si>
    <t>CANTERBURY</t>
  </si>
  <si>
    <t>REST OF S. ISLAND</t>
  </si>
  <si>
    <t>INCOME TABLE PE</t>
  </si>
  <si>
    <t>HOUSEHOLD COMP TABLE PE</t>
  </si>
  <si>
    <t># OF PEOPLE TABLE PE</t>
  </si>
  <si>
    <t>REGION TABLE PE</t>
  </si>
  <si>
    <t>per capita</t>
  </si>
  <si>
    <t>WITH PROCESS EMISSIONS AVERAGE</t>
  </si>
  <si>
    <t>EXPENDITURE BY DECILE</t>
  </si>
  <si>
    <t>TOTALE MISSIONS</t>
  </si>
  <si>
    <t>AVG. TOTAL HOUSEHOLD EXPENDITURE</t>
  </si>
  <si>
    <t>Fruit and vegetables</t>
  </si>
  <si>
    <t>Meat, poultry, and fish</t>
  </si>
  <si>
    <t>Grocery food</t>
  </si>
  <si>
    <t>Non-alcoholic beverages</t>
  </si>
  <si>
    <t>Restaurant meals and ready-to-eat food</t>
  </si>
  <si>
    <t>%</t>
  </si>
  <si>
    <t>Total</t>
  </si>
  <si>
    <t>SUBCLASS BREAKDOWNS FOR AVERAGE 2007 HOUSEHOLD</t>
  </si>
  <si>
    <t>Purchase of vehicles</t>
  </si>
  <si>
    <t>Private transport supplies and services</t>
  </si>
  <si>
    <t>Passenger transport services</t>
  </si>
  <si>
    <t>HOUSING UTILITIES</t>
  </si>
  <si>
    <t>Actual rentals for housing</t>
  </si>
  <si>
    <t>Home ownership</t>
  </si>
  <si>
    <t>Property maintenance</t>
  </si>
  <si>
    <t>Property rates and related services</t>
  </si>
  <si>
    <t>Household energy</t>
  </si>
  <si>
    <t>Other housing expenses</t>
  </si>
  <si>
    <t>Petrol</t>
  </si>
  <si>
    <t>Electricity generation</t>
  </si>
  <si>
    <t>Other household energy</t>
  </si>
  <si>
    <t>Other private transport supplies and services</t>
  </si>
  <si>
    <t>Column1</t>
  </si>
  <si>
    <t>Column2</t>
  </si>
  <si>
    <t>Column3</t>
  </si>
  <si>
    <t>Milk, cheese, and eggs</t>
  </si>
  <si>
    <t>Other grocery food</t>
  </si>
  <si>
    <t>Column22</t>
  </si>
  <si>
    <t>tons CO2-e emissions</t>
  </si>
  <si>
    <t>annual expenditure</t>
  </si>
  <si>
    <t>weekly expenditure</t>
  </si>
  <si>
    <t>expenditure by average houshold in 2007</t>
  </si>
  <si>
    <t>Column4</t>
  </si>
  <si>
    <t>weekly household expenditure</t>
  </si>
  <si>
    <t>annual household expenditure</t>
  </si>
  <si>
    <t>annual household emissions (tco2e</t>
  </si>
  <si>
    <t>ENERGY EMISSIONS ONLY AVERAGE</t>
  </si>
  <si>
    <t>kg emissions / $</t>
  </si>
  <si>
    <t>tons emissions/$</t>
  </si>
  <si>
    <t>carbon intensity (kg co2e/dollar)_</t>
  </si>
  <si>
    <t>carbon intensity (tons of co2e/$)</t>
  </si>
  <si>
    <t>kg CO2-e emissions/$</t>
  </si>
  <si>
    <t xml:space="preserve">COMPOSITION OF CO2 EMISSIONS BY CITY </t>
  </si>
</sst>
</file>

<file path=xl/styles.xml><?xml version="1.0" encoding="utf-8"?>
<styleSheet xmlns="http://schemas.openxmlformats.org/spreadsheetml/2006/main">
  <numFmts count="7">
    <numFmt numFmtId="164" formatCode="0.000%"/>
    <numFmt numFmtId="165" formatCode="0.0%"/>
    <numFmt numFmtId="166" formatCode="0.000"/>
    <numFmt numFmtId="167" formatCode="0.000000"/>
    <numFmt numFmtId="168" formatCode="0.00000"/>
    <numFmt numFmtId="169" formatCode="0.0000000"/>
    <numFmt numFmtId="170" formatCode="0.0000"/>
  </numFmts>
  <fonts count="1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i/>
      <sz val="8"/>
      <color theme="1"/>
      <name val="Arial"/>
      <family val="2"/>
    </font>
    <font>
      <sz val="8"/>
      <color rgb="FFFF0000"/>
      <name val="Arial"/>
      <family val="2"/>
    </font>
    <font>
      <sz val="11"/>
      <color theme="1"/>
      <name val="Calibri"/>
      <family val="2"/>
      <scheme val="minor"/>
    </font>
    <font>
      <b/>
      <sz val="18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2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/>
    <xf numFmtId="0" fontId="5" fillId="0" borderId="0"/>
    <xf numFmtId="9" fontId="9" fillId="0" borderId="0" applyFont="0" applyFill="0" applyBorder="0" applyAlignment="0" applyProtection="0"/>
  </cellStyleXfs>
  <cellXfs count="62">
    <xf numFmtId="0" fontId="0" fillId="0" borderId="0" xfId="0"/>
    <xf numFmtId="164" fontId="1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left"/>
    </xf>
    <xf numFmtId="165" fontId="1" fillId="0" borderId="0" xfId="0" applyNumberFormat="1" applyFont="1" applyAlignment="1">
      <alignment horizontal="left"/>
    </xf>
    <xf numFmtId="165" fontId="2" fillId="0" borderId="0" xfId="0" applyNumberFormat="1" applyFont="1" applyAlignment="1">
      <alignment horizontal="left"/>
    </xf>
    <xf numFmtId="2" fontId="1" fillId="0" borderId="0" xfId="0" applyNumberFormat="1" applyFont="1" applyAlignment="1">
      <alignment horizontal="left"/>
    </xf>
    <xf numFmtId="2" fontId="2" fillId="0" borderId="0" xfId="0" applyNumberFormat="1" applyFont="1" applyAlignment="1">
      <alignment horizontal="left"/>
    </xf>
    <xf numFmtId="2" fontId="2" fillId="0" borderId="1" xfId="0" applyNumberFormat="1" applyFont="1" applyBorder="1" applyAlignment="1">
      <alignment horizontal="left"/>
    </xf>
    <xf numFmtId="2" fontId="1" fillId="0" borderId="1" xfId="0" applyNumberFormat="1" applyFont="1" applyBorder="1" applyAlignment="1">
      <alignment horizontal="left"/>
    </xf>
    <xf numFmtId="10" fontId="1" fillId="0" borderId="0" xfId="0" applyNumberFormat="1" applyFont="1" applyAlignment="1">
      <alignment horizontal="left"/>
    </xf>
    <xf numFmtId="10" fontId="0" fillId="0" borderId="0" xfId="0" applyNumberFormat="1"/>
    <xf numFmtId="165" fontId="0" fillId="0" borderId="0" xfId="0" applyNumberFormat="1"/>
    <xf numFmtId="166" fontId="1" fillId="0" borderId="0" xfId="0" applyNumberFormat="1" applyFont="1" applyAlignment="1">
      <alignment horizontal="left"/>
    </xf>
    <xf numFmtId="166" fontId="2" fillId="0" borderId="0" xfId="0" applyNumberFormat="1" applyFont="1" applyAlignment="1">
      <alignment horizontal="left"/>
    </xf>
    <xf numFmtId="10" fontId="2" fillId="0" borderId="0" xfId="0" applyNumberFormat="1" applyFont="1" applyAlignment="1">
      <alignment horizontal="left"/>
    </xf>
    <xf numFmtId="0" fontId="6" fillId="0" borderId="2" xfId="9" applyNumberFormat="1" applyFont="1" applyBorder="1" applyAlignment="1">
      <alignment horizontal="right"/>
    </xf>
    <xf numFmtId="167" fontId="2" fillId="0" borderId="0" xfId="0" applyNumberFormat="1" applyFont="1" applyAlignment="1">
      <alignment horizontal="left"/>
    </xf>
    <xf numFmtId="2" fontId="1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6" fillId="0" borderId="2" xfId="10" applyNumberFormat="1" applyFont="1" applyBorder="1" applyAlignment="1">
      <alignment horizontal="right"/>
    </xf>
    <xf numFmtId="168" fontId="2" fillId="0" borderId="0" xfId="0" applyNumberFormat="1" applyFont="1" applyAlignment="1">
      <alignment horizontal="left"/>
    </xf>
    <xf numFmtId="0" fontId="2" fillId="0" borderId="0" xfId="0" applyFont="1"/>
    <xf numFmtId="0" fontId="1" fillId="0" borderId="0" xfId="0" applyFont="1"/>
    <xf numFmtId="0" fontId="7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6" fillId="0" borderId="0" xfId="10" applyNumberFormat="1" applyFont="1" applyBorder="1" applyAlignment="1">
      <alignment horizontal="right"/>
    </xf>
    <xf numFmtId="169" fontId="2" fillId="0" borderId="0" xfId="0" applyNumberFormat="1" applyFont="1" applyAlignment="1">
      <alignment horizontal="left"/>
    </xf>
    <xf numFmtId="167" fontId="2" fillId="0" borderId="0" xfId="0" applyNumberFormat="1" applyFont="1" applyAlignment="1">
      <alignment horizontal="left" vertical="center"/>
    </xf>
    <xf numFmtId="167" fontId="2" fillId="0" borderId="0" xfId="0" applyNumberFormat="1" applyFont="1" applyAlignment="1">
      <alignment vertical="center"/>
    </xf>
    <xf numFmtId="167" fontId="2" fillId="0" borderId="0" xfId="0" applyNumberFormat="1" applyFont="1"/>
    <xf numFmtId="168" fontId="1" fillId="0" borderId="0" xfId="0" applyNumberFormat="1" applyFont="1" applyAlignment="1">
      <alignment horizontal="left"/>
    </xf>
    <xf numFmtId="170" fontId="2" fillId="0" borderId="0" xfId="0" applyNumberFormat="1" applyFont="1" applyAlignment="1">
      <alignment horizontal="left"/>
    </xf>
    <xf numFmtId="2" fontId="2" fillId="0" borderId="0" xfId="0" applyNumberFormat="1" applyFont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1" fillId="0" borderId="0" xfId="0" applyNumberFormat="1" applyFont="1" applyAlignment="1">
      <alignment horizontal="right"/>
    </xf>
    <xf numFmtId="2" fontId="1" fillId="0" borderId="1" xfId="0" applyNumberFormat="1" applyFont="1" applyBorder="1" applyAlignment="1">
      <alignment horizontal="right"/>
    </xf>
    <xf numFmtId="164" fontId="8" fillId="0" borderId="0" xfId="0" applyNumberFormat="1" applyFont="1" applyAlignment="1">
      <alignment horizontal="left"/>
    </xf>
    <xf numFmtId="2" fontId="2" fillId="0" borderId="0" xfId="0" applyNumberFormat="1" applyFont="1" applyBorder="1" applyAlignment="1">
      <alignment horizontal="left"/>
    </xf>
    <xf numFmtId="10" fontId="2" fillId="0" borderId="0" xfId="11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9" fontId="1" fillId="0" borderId="0" xfId="11" applyNumberFormat="1" applyFont="1" applyAlignment="1">
      <alignment horizontal="center"/>
    </xf>
    <xf numFmtId="166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left" vertical="center" wrapText="1"/>
    </xf>
    <xf numFmtId="2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10" fontId="1" fillId="0" borderId="0" xfId="11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readingOrder="1"/>
    </xf>
    <xf numFmtId="1" fontId="2" fillId="0" borderId="0" xfId="0" applyNumberFormat="1" applyFont="1" applyBorder="1" applyAlignment="1">
      <alignment horizontal="right"/>
    </xf>
    <xf numFmtId="1" fontId="2" fillId="0" borderId="0" xfId="0" applyNumberFormat="1" applyFont="1" applyAlignment="1">
      <alignment horizontal="right"/>
    </xf>
  </cellXfs>
  <cellStyles count="12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  <cellStyle name="Normal 2 2" xfId="9"/>
    <cellStyle name="Normal 4" xfId="10"/>
    <cellStyle name="Percent" xfId="11" builtinId="5"/>
  </cellStyles>
  <dxfs count="6">
    <dxf>
      <alignment horizontal="left" vertical="center" textRotation="0" wrapText="0" indent="0" relativeIndent="255" justifyLastLine="0" shrinkToFit="0" mergeCell="0" readingOrder="0"/>
    </dxf>
    <dxf>
      <numFmt numFmtId="167" formatCode="0.000000"/>
      <alignment horizontal="left" vertical="center" textRotation="0" wrapText="0" indent="0" relativeIndent="255" justifyLastLine="0" shrinkToFit="0" mergeCell="0" readingOrder="0"/>
    </dxf>
    <dxf>
      <alignment horizontal="left" vertical="center" textRotation="0" wrapText="0" indent="0" relativeIndent="255" justifyLastLine="0" shrinkToFit="0" mergeCell="0" readingOrder="0"/>
    </dxf>
    <dxf>
      <alignment horizontal="left" vertical="center" textRotation="0" wrapText="0" indent="0" relativeIndent="255" justifyLastLine="0" shrinkToFit="0" mergeCell="0" readingOrder="0"/>
    </dxf>
    <dxf>
      <alignment horizontal="left" vertical="center" textRotation="0" wrapText="0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left" vertical="center" textRotation="0" wrapText="0" indent="0" relativeIndent="255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NZ"/>
  <c:style val="18"/>
  <c:chart>
    <c:autoTitleDeleted val="1"/>
    <c:plotArea>
      <c:layout/>
      <c:pieChart>
        <c:varyColors val="1"/>
        <c:ser>
          <c:idx val="0"/>
          <c:order val="0"/>
          <c:tx>
            <c:strRef>
              <c:f>'PE TABLES'!$L$2</c:f>
              <c:strCache>
                <c:ptCount val="1"/>
                <c:pt idx="0">
                  <c:v>AVG IN 2007</c:v>
                </c:pt>
              </c:strCache>
            </c:strRef>
          </c:tx>
          <c:spPr>
            <a:effectLst>
              <a:outerShdw blurRad="40000" dist="23000" dir="5400000" rotWithShape="0">
                <a:srgbClr val="000000">
                  <a:alpha val="0"/>
                </a:srgbClr>
              </a:outerShdw>
            </a:effectLst>
          </c:spPr>
          <c:dLbls>
            <c:dLbl>
              <c:idx val="0"/>
              <c:layout>
                <c:manualLayout>
                  <c:x val="-0.1921326383962742"/>
                  <c:y val="0.1373248603864059"/>
                </c:manualLayout>
              </c:layout>
              <c:tx>
                <c:rich>
                  <a:bodyPr/>
                  <a:lstStyle/>
                  <a:p>
                    <a:r>
                      <a:rPr lang="en-US" sz="1400" b="1"/>
                      <a:t>6.28, 32%</a:t>
                    </a:r>
                  </a:p>
                </c:rich>
              </c:tx>
              <c:dLblPos val="bestFit"/>
              <c:showVal val="1"/>
              <c:showPercent val="1"/>
            </c:dLbl>
            <c:dLbl>
              <c:idx val="1"/>
              <c:layout>
                <c:manualLayout>
                  <c:x val="-8.037505691461784E-2"/>
                  <c:y val="-0.17167160438224691"/>
                </c:manualLayout>
              </c:layout>
              <c:tx>
                <c:rich>
                  <a:bodyPr/>
                  <a:lstStyle/>
                  <a:p>
                    <a:r>
                      <a:rPr lang="en-US" sz="1400"/>
                      <a:t>5.31, 27%</a:t>
                    </a:r>
                  </a:p>
                </c:rich>
              </c:tx>
              <c:dLblPos val="bestFit"/>
              <c:showVal val="1"/>
              <c:showPercent val="1"/>
            </c:dLbl>
            <c:dLbl>
              <c:idx val="2"/>
              <c:layout>
                <c:manualLayout>
                  <c:x val="0.16173802280322208"/>
                  <c:y val="9.7903221890808783E-3"/>
                </c:manualLayout>
              </c:layout>
              <c:tx>
                <c:rich>
                  <a:bodyPr/>
                  <a:lstStyle/>
                  <a:p>
                    <a:r>
                      <a:rPr lang="en-US" sz="1400"/>
                      <a:t>4.72, 24%</a:t>
                    </a:r>
                  </a:p>
                </c:rich>
              </c:tx>
              <c:dLblPos val="bestFit"/>
              <c:showVal val="1"/>
              <c:showPercent val="1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 sz="1400"/>
                      <a:t>0.97, 5%</a:t>
                    </a:r>
                  </a:p>
                </c:rich>
              </c:tx>
              <c:dLblPos val="bestFit"/>
              <c:showVal val="1"/>
              <c:showPercent val="1"/>
            </c:dLbl>
            <c:dLbl>
              <c:idx val="6"/>
              <c:layout>
                <c:manualLayout>
                  <c:x val="-1.1271114597188461E-2"/>
                  <c:y val="1.632920261823102E-3"/>
                </c:manualLayout>
              </c:layout>
              <c:dLblPos val="bestFit"/>
              <c:showVal val="1"/>
              <c:showPercent val="1"/>
            </c:dLbl>
            <c:dLbl>
              <c:idx val="7"/>
              <c:layout>
                <c:manualLayout>
                  <c:x val="-2.8157047222907582E-2"/>
                  <c:y val="-1.4297637514472014E-2"/>
                </c:manualLayout>
              </c:layout>
              <c:tx>
                <c:rich>
                  <a:bodyPr/>
                  <a:lstStyle/>
                  <a:p>
                    <a:r>
                      <a:rPr lang="en-US" sz="1200"/>
                      <a:t>0.44, 2%</a:t>
                    </a:r>
                  </a:p>
                </c:rich>
              </c:tx>
              <c:dLblPos val="bestFit"/>
              <c:showVal val="1"/>
              <c:showPercent val="1"/>
            </c:dLbl>
            <c:dLbl>
              <c:idx val="8"/>
              <c:layout>
                <c:manualLayout>
                  <c:x val="-3.539590477385799E-2"/>
                  <c:y val="-3.5126956076236428E-2"/>
                </c:manualLayout>
              </c:layout>
              <c:tx>
                <c:rich>
                  <a:bodyPr/>
                  <a:lstStyle/>
                  <a:p>
                    <a:r>
                      <a:rPr lang="en-US" sz="1200"/>
                      <a:t>0.34, 2%</a:t>
                    </a:r>
                  </a:p>
                </c:rich>
              </c:tx>
              <c:dLblPos val="bestFit"/>
              <c:showVal val="1"/>
              <c:showPercent val="1"/>
            </c:dLbl>
            <c:dLbl>
              <c:idx val="9"/>
              <c:layout>
                <c:manualLayout>
                  <c:x val="2.2524046820622552E-2"/>
                  <c:y val="-2.9889824343454045E-2"/>
                </c:manualLayout>
              </c:layout>
              <c:dLblPos val="bestFit"/>
              <c:showVal val="1"/>
              <c:showPercent val="1"/>
            </c:dLbl>
            <c:dLbl>
              <c:idx val="10"/>
              <c:layout>
                <c:manualLayout>
                  <c:x val="9.3110925864148875E-2"/>
                  <c:y val="-2.7726493808950172E-2"/>
                </c:manualLayout>
              </c:layout>
              <c:dLblPos val="bestFit"/>
              <c:showVal val="1"/>
              <c:showPercent val="1"/>
            </c:dLbl>
            <c:dLbl>
              <c:idx val="11"/>
              <c:layout>
                <c:manualLayout>
                  <c:x val="8.412870696301579E-2"/>
                  <c:y val="1.5372521968578891E-2"/>
                </c:manualLayout>
              </c:layout>
              <c:dLblPos val="bestFit"/>
              <c:showVal val="1"/>
              <c:showPercent val="1"/>
            </c:dLbl>
            <c:txPr>
              <a:bodyPr/>
              <a:lstStyle/>
              <a:p>
                <a:pPr>
                  <a:defRPr sz="1200" b="1" baseline="0"/>
                </a:pPr>
                <a:endParaRPr lang="en-US"/>
              </a:p>
            </c:txPr>
            <c:dLblPos val="bestFit"/>
            <c:showVal val="1"/>
            <c:showPercent val="1"/>
            <c:showLeaderLines val="1"/>
          </c:dLbls>
          <c:cat>
            <c:strRef>
              <c:f>'PE TABLES'!$A$3:$A$14</c:f>
              <c:strCache>
                <c:ptCount val="12"/>
                <c:pt idx="0">
                  <c:v>FOOD</c:v>
                </c:pt>
                <c:pt idx="1">
                  <c:v>TRANSPORT</c:v>
                </c:pt>
                <c:pt idx="2">
                  <c:v>HOUSING (UTILITIES)</c:v>
                </c:pt>
                <c:pt idx="3">
                  <c:v>REC/CULTURE</c:v>
                </c:pt>
                <c:pt idx="4">
                  <c:v>HOUSING(CONTENTS)</c:v>
                </c:pt>
                <c:pt idx="5">
                  <c:v>OTHER</c:v>
                </c:pt>
                <c:pt idx="6">
                  <c:v>BEVERAGE</c:v>
                </c:pt>
                <c:pt idx="7">
                  <c:v>CLOTHING</c:v>
                </c:pt>
                <c:pt idx="8">
                  <c:v>MISC.</c:v>
                </c:pt>
                <c:pt idx="9">
                  <c:v>HEALTH</c:v>
                </c:pt>
                <c:pt idx="10">
                  <c:v>COMM</c:v>
                </c:pt>
                <c:pt idx="11">
                  <c:v>EDUCATION</c:v>
                </c:pt>
              </c:strCache>
            </c:strRef>
          </c:cat>
          <c:val>
            <c:numRef>
              <c:f>'PE TABLES'!$L$3:$L$14</c:f>
              <c:numCache>
                <c:formatCode>0.00</c:formatCode>
                <c:ptCount val="12"/>
                <c:pt idx="0">
                  <c:v>6.2768477468191879</c:v>
                </c:pt>
                <c:pt idx="1">
                  <c:v>5.3098367259661874</c:v>
                </c:pt>
                <c:pt idx="2">
                  <c:v>4.7212053960149936</c:v>
                </c:pt>
                <c:pt idx="3">
                  <c:v>0.96542269656231072</c:v>
                </c:pt>
                <c:pt idx="4">
                  <c:v>0.51131217708786492</c:v>
                </c:pt>
                <c:pt idx="5">
                  <c:v>0.44752347927737723</c:v>
                </c:pt>
                <c:pt idx="6">
                  <c:v>0.4386781732515756</c:v>
                </c:pt>
                <c:pt idx="7">
                  <c:v>0.43632242478280991</c:v>
                </c:pt>
                <c:pt idx="8">
                  <c:v>0.33607400361604428</c:v>
                </c:pt>
                <c:pt idx="9">
                  <c:v>0.12964074863805519</c:v>
                </c:pt>
                <c:pt idx="10">
                  <c:v>9.1876466984036509E-2</c:v>
                </c:pt>
                <c:pt idx="11">
                  <c:v>0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72703524011162612"/>
          <c:y val="0.28306663530191795"/>
          <c:w val="0.23247467039571146"/>
          <c:h val="0.5039292719332098"/>
        </c:manualLayout>
      </c:layout>
      <c:txPr>
        <a:bodyPr/>
        <a:lstStyle/>
        <a:p>
          <a:pPr rtl="0">
            <a:defRPr sz="1200"/>
          </a:pPr>
          <a:endParaRPr lang="en-US"/>
        </a:p>
      </c:txPr>
    </c:legend>
    <c:plotVisOnly val="1"/>
    <c:dispBlanksAs val="zero"/>
  </c:chart>
  <c:printSettings>
    <c:headerFooter/>
    <c:pageMargins b="1" l="0.75000000000000211" r="0.75000000000000211" t="1" header="0.5" footer="0.5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NZ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COMPOSITION OF CO2 EMISSIONS OVER VARIOUS HOUSEHOLD COMPOSITIONS</a:t>
            </a:r>
          </a:p>
        </c:rich>
      </c:tx>
      <c:layout/>
    </c:title>
    <c:plotArea>
      <c:layout/>
      <c:barChart>
        <c:barDir val="col"/>
        <c:grouping val="stacked"/>
        <c:ser>
          <c:idx val="0"/>
          <c:order val="0"/>
          <c:tx>
            <c:strRef>
              <c:f>'BASIC TABLES'!$A$19</c:f>
              <c:strCache>
                <c:ptCount val="1"/>
                <c:pt idx="0">
                  <c:v>TRANSPORT</c:v>
                </c:pt>
              </c:strCache>
            </c:strRef>
          </c:tx>
          <c:dLbls>
            <c:txPr>
              <a:bodyPr/>
              <a:lstStyle/>
              <a:p>
                <a:pPr>
                  <a:defRPr sz="1200" b="1"/>
                </a:pPr>
                <a:endParaRPr lang="en-US"/>
              </a:p>
            </c:txPr>
            <c:showVal val="1"/>
          </c:dLbls>
          <c:cat>
            <c:strRef>
              <c:f>'BASIC TABLES'!$B$18:$L$18</c:f>
              <c:strCache>
                <c:ptCount val="11"/>
                <c:pt idx="0">
                  <c:v>COUPLE ONLY</c:v>
                </c:pt>
                <c:pt idx="1">
                  <c:v>COUPLE, 1 CHILD</c:v>
                </c:pt>
                <c:pt idx="2">
                  <c:v>COUPLE, 2 CHILD</c:v>
                </c:pt>
                <c:pt idx="3">
                  <c:v>COUPLE, 3+ CHILD</c:v>
                </c:pt>
                <c:pt idx="4">
                  <c:v>OTHER COUPLES, ADULT CHILD</c:v>
                </c:pt>
                <c:pt idx="5">
                  <c:v>1 PARENT, CHILDREN</c:v>
                </c:pt>
                <c:pt idx="6">
                  <c:v>1 PARENT, ADULT CHILD</c:v>
                </c:pt>
                <c:pt idx="7">
                  <c:v>1 FAMILY, + OTHERS</c:v>
                </c:pt>
                <c:pt idx="8">
                  <c:v>1 PERSON</c:v>
                </c:pt>
                <c:pt idx="9">
                  <c:v>OTHER(FLAT, +1 FAMILIES)</c:v>
                </c:pt>
                <c:pt idx="10">
                  <c:v>AVG IN 2007</c:v>
                </c:pt>
              </c:strCache>
            </c:strRef>
          </c:cat>
          <c:val>
            <c:numRef>
              <c:f>'BASIC TABLES'!$B$19:$L$19</c:f>
              <c:numCache>
                <c:formatCode>0.00</c:formatCode>
                <c:ptCount val="11"/>
                <c:pt idx="0">
                  <c:v>5.2436314819026819</c:v>
                </c:pt>
                <c:pt idx="1">
                  <c:v>5.6028787577884014</c:v>
                </c:pt>
                <c:pt idx="2">
                  <c:v>6.1157926007899395</c:v>
                </c:pt>
                <c:pt idx="3">
                  <c:v>6.0547067088274451</c:v>
                </c:pt>
                <c:pt idx="4">
                  <c:v>10.452255479388567</c:v>
                </c:pt>
                <c:pt idx="5">
                  <c:v>2.53479907283652</c:v>
                </c:pt>
                <c:pt idx="6">
                  <c:v>4.5757938419080908</c:v>
                </c:pt>
                <c:pt idx="7">
                  <c:v>5.6040254646415182</c:v>
                </c:pt>
                <c:pt idx="8">
                  <c:v>2.3194839070192472</c:v>
                </c:pt>
                <c:pt idx="9">
                  <c:v>6.2721323466568739</c:v>
                </c:pt>
                <c:pt idx="10">
                  <c:v>5.1148730855003457</c:v>
                </c:pt>
              </c:numCache>
            </c:numRef>
          </c:val>
        </c:ser>
        <c:ser>
          <c:idx val="1"/>
          <c:order val="1"/>
          <c:tx>
            <c:strRef>
              <c:f>'BASIC TABLES'!$A$20</c:f>
              <c:strCache>
                <c:ptCount val="1"/>
                <c:pt idx="0">
                  <c:v>HOUSING (UTILITIES)</c:v>
                </c:pt>
              </c:strCache>
            </c:strRef>
          </c:tx>
          <c:dLbls>
            <c:txPr>
              <a:bodyPr/>
              <a:lstStyle/>
              <a:p>
                <a:pPr>
                  <a:defRPr sz="1200" b="1"/>
                </a:pPr>
                <a:endParaRPr lang="en-US"/>
              </a:p>
            </c:txPr>
            <c:showVal val="1"/>
          </c:dLbls>
          <c:cat>
            <c:strRef>
              <c:f>'BASIC TABLES'!$B$18:$L$18</c:f>
              <c:strCache>
                <c:ptCount val="11"/>
                <c:pt idx="0">
                  <c:v>COUPLE ONLY</c:v>
                </c:pt>
                <c:pt idx="1">
                  <c:v>COUPLE, 1 CHILD</c:v>
                </c:pt>
                <c:pt idx="2">
                  <c:v>COUPLE, 2 CHILD</c:v>
                </c:pt>
                <c:pt idx="3">
                  <c:v>COUPLE, 3+ CHILD</c:v>
                </c:pt>
                <c:pt idx="4">
                  <c:v>OTHER COUPLES, ADULT CHILD</c:v>
                </c:pt>
                <c:pt idx="5">
                  <c:v>1 PARENT, CHILDREN</c:v>
                </c:pt>
                <c:pt idx="6">
                  <c:v>1 PARENT, ADULT CHILD</c:v>
                </c:pt>
                <c:pt idx="7">
                  <c:v>1 FAMILY, + OTHERS</c:v>
                </c:pt>
                <c:pt idx="8">
                  <c:v>1 PERSON</c:v>
                </c:pt>
                <c:pt idx="9">
                  <c:v>OTHER(FLAT, +1 FAMILIES)</c:v>
                </c:pt>
                <c:pt idx="10">
                  <c:v>AVG IN 2007</c:v>
                </c:pt>
              </c:strCache>
            </c:strRef>
          </c:cat>
          <c:val>
            <c:numRef>
              <c:f>'BASIC TABLES'!$B$20:$L$20</c:f>
              <c:numCache>
                <c:formatCode>0.00</c:formatCode>
                <c:ptCount val="11"/>
                <c:pt idx="0">
                  <c:v>3.9775000038791561</c:v>
                </c:pt>
                <c:pt idx="1">
                  <c:v>4.8021330434848624</c:v>
                </c:pt>
                <c:pt idx="2">
                  <c:v>5.3122584647172015</c:v>
                </c:pt>
                <c:pt idx="3">
                  <c:v>5.3200345734436567</c:v>
                </c:pt>
                <c:pt idx="4">
                  <c:v>5.4845446597724532</c:v>
                </c:pt>
                <c:pt idx="5">
                  <c:v>3.9436772589899718</c:v>
                </c:pt>
                <c:pt idx="6">
                  <c:v>3.9074557534282959</c:v>
                </c:pt>
                <c:pt idx="7">
                  <c:v>4.2779954389266308</c:v>
                </c:pt>
                <c:pt idx="8">
                  <c:v>2.8254160884972936</c:v>
                </c:pt>
                <c:pt idx="9">
                  <c:v>4.7303778820868434</c:v>
                </c:pt>
                <c:pt idx="10">
                  <c:v>4.174658317559186</c:v>
                </c:pt>
              </c:numCache>
            </c:numRef>
          </c:val>
        </c:ser>
        <c:ser>
          <c:idx val="2"/>
          <c:order val="2"/>
          <c:tx>
            <c:strRef>
              <c:f>'BASIC TABLES'!$A$21</c:f>
              <c:strCache>
                <c:ptCount val="1"/>
                <c:pt idx="0">
                  <c:v>FOOD</c:v>
                </c:pt>
              </c:strCache>
            </c:strRef>
          </c:tx>
          <c:dLbls>
            <c:txPr>
              <a:bodyPr/>
              <a:lstStyle/>
              <a:p>
                <a:pPr>
                  <a:defRPr sz="1200" b="1"/>
                </a:pPr>
                <a:endParaRPr lang="en-US"/>
              </a:p>
            </c:txPr>
            <c:showVal val="1"/>
          </c:dLbls>
          <c:cat>
            <c:strRef>
              <c:f>'BASIC TABLES'!$B$18:$L$18</c:f>
              <c:strCache>
                <c:ptCount val="11"/>
                <c:pt idx="0">
                  <c:v>COUPLE ONLY</c:v>
                </c:pt>
                <c:pt idx="1">
                  <c:v>COUPLE, 1 CHILD</c:v>
                </c:pt>
                <c:pt idx="2">
                  <c:v>COUPLE, 2 CHILD</c:v>
                </c:pt>
                <c:pt idx="3">
                  <c:v>COUPLE, 3+ CHILD</c:v>
                </c:pt>
                <c:pt idx="4">
                  <c:v>OTHER COUPLES, ADULT CHILD</c:v>
                </c:pt>
                <c:pt idx="5">
                  <c:v>1 PARENT, CHILDREN</c:v>
                </c:pt>
                <c:pt idx="6">
                  <c:v>1 PARENT, ADULT CHILD</c:v>
                </c:pt>
                <c:pt idx="7">
                  <c:v>1 FAMILY, + OTHERS</c:v>
                </c:pt>
                <c:pt idx="8">
                  <c:v>1 PERSON</c:v>
                </c:pt>
                <c:pt idx="9">
                  <c:v>OTHER(FLAT, +1 FAMILIES)</c:v>
                </c:pt>
                <c:pt idx="10">
                  <c:v>AVG IN 2007</c:v>
                </c:pt>
              </c:strCache>
            </c:strRef>
          </c:cat>
          <c:val>
            <c:numRef>
              <c:f>'BASIC TABLES'!$B$21:$L$21</c:f>
              <c:numCache>
                <c:formatCode>0.00</c:formatCode>
                <c:ptCount val="11"/>
                <c:pt idx="0">
                  <c:v>1.442053395239163</c:v>
                </c:pt>
                <c:pt idx="1">
                  <c:v>1.8111792024139477</c:v>
                </c:pt>
                <c:pt idx="2">
                  <c:v>2.130336406002777</c:v>
                </c:pt>
                <c:pt idx="3">
                  <c:v>2.1723435773725837</c:v>
                </c:pt>
                <c:pt idx="4">
                  <c:v>2.4181934036891115</c:v>
                </c:pt>
                <c:pt idx="5">
                  <c:v>1.0684084305378885</c:v>
                </c:pt>
                <c:pt idx="6">
                  <c:v>1.3373821059306858</c:v>
                </c:pt>
                <c:pt idx="7">
                  <c:v>1.5253114369184546</c:v>
                </c:pt>
                <c:pt idx="8">
                  <c:v>0.64398138696323048</c:v>
                </c:pt>
                <c:pt idx="9">
                  <c:v>1.9566667682220233</c:v>
                </c:pt>
                <c:pt idx="10">
                  <c:v>1.4982849187858709</c:v>
                </c:pt>
              </c:numCache>
            </c:numRef>
          </c:val>
        </c:ser>
        <c:ser>
          <c:idx val="3"/>
          <c:order val="3"/>
          <c:tx>
            <c:strRef>
              <c:f>'BASIC TABLES'!$A$22</c:f>
              <c:strCache>
                <c:ptCount val="1"/>
                <c:pt idx="0">
                  <c:v>REC/CULTURE</c:v>
                </c:pt>
              </c:strCache>
            </c:strRef>
          </c:tx>
          <c:cat>
            <c:strRef>
              <c:f>'BASIC TABLES'!$B$18:$L$18</c:f>
              <c:strCache>
                <c:ptCount val="11"/>
                <c:pt idx="0">
                  <c:v>COUPLE ONLY</c:v>
                </c:pt>
                <c:pt idx="1">
                  <c:v>COUPLE, 1 CHILD</c:v>
                </c:pt>
                <c:pt idx="2">
                  <c:v>COUPLE, 2 CHILD</c:v>
                </c:pt>
                <c:pt idx="3">
                  <c:v>COUPLE, 3+ CHILD</c:v>
                </c:pt>
                <c:pt idx="4">
                  <c:v>OTHER COUPLES, ADULT CHILD</c:v>
                </c:pt>
                <c:pt idx="5">
                  <c:v>1 PARENT, CHILDREN</c:v>
                </c:pt>
                <c:pt idx="6">
                  <c:v>1 PARENT, ADULT CHILD</c:v>
                </c:pt>
                <c:pt idx="7">
                  <c:v>1 FAMILY, + OTHERS</c:v>
                </c:pt>
                <c:pt idx="8">
                  <c:v>1 PERSON</c:v>
                </c:pt>
                <c:pt idx="9">
                  <c:v>OTHER(FLAT, +1 FAMILIES)</c:v>
                </c:pt>
                <c:pt idx="10">
                  <c:v>AVG IN 2007</c:v>
                </c:pt>
              </c:strCache>
            </c:strRef>
          </c:cat>
          <c:val>
            <c:numRef>
              <c:f>'BASIC TABLES'!$B$22:$L$22</c:f>
              <c:numCache>
                <c:formatCode>0.00</c:formatCode>
                <c:ptCount val="11"/>
                <c:pt idx="0">
                  <c:v>0.86387629811571642</c:v>
                </c:pt>
                <c:pt idx="1">
                  <c:v>0.81463284761841892</c:v>
                </c:pt>
                <c:pt idx="2">
                  <c:v>1.0263461404900864</c:v>
                </c:pt>
                <c:pt idx="3">
                  <c:v>0.90333714419958944</c:v>
                </c:pt>
                <c:pt idx="4">
                  <c:v>1.0703765049956757</c:v>
                </c:pt>
                <c:pt idx="5">
                  <c:v>0.44165378684128737</c:v>
                </c:pt>
                <c:pt idx="6">
                  <c:v>0.63556256010625611</c:v>
                </c:pt>
                <c:pt idx="7">
                  <c:v>0.71851663267592569</c:v>
                </c:pt>
                <c:pt idx="8">
                  <c:v>0.37860727197617094</c:v>
                </c:pt>
                <c:pt idx="9">
                  <c:v>0.88375068115779554</c:v>
                </c:pt>
                <c:pt idx="10">
                  <c:v>0.7514937726202322</c:v>
                </c:pt>
              </c:numCache>
            </c:numRef>
          </c:val>
        </c:ser>
        <c:ser>
          <c:idx val="4"/>
          <c:order val="4"/>
          <c:tx>
            <c:strRef>
              <c:f>'BASIC TABLES'!$A$23</c:f>
              <c:strCache>
                <c:ptCount val="1"/>
                <c:pt idx="0">
                  <c:v>HOUSING(CONTENTS)</c:v>
                </c:pt>
              </c:strCache>
            </c:strRef>
          </c:tx>
          <c:cat>
            <c:strRef>
              <c:f>'BASIC TABLES'!$B$18:$L$18</c:f>
              <c:strCache>
                <c:ptCount val="11"/>
                <c:pt idx="0">
                  <c:v>COUPLE ONLY</c:v>
                </c:pt>
                <c:pt idx="1">
                  <c:v>COUPLE, 1 CHILD</c:v>
                </c:pt>
                <c:pt idx="2">
                  <c:v>COUPLE, 2 CHILD</c:v>
                </c:pt>
                <c:pt idx="3">
                  <c:v>COUPLE, 3+ CHILD</c:v>
                </c:pt>
                <c:pt idx="4">
                  <c:v>OTHER COUPLES, ADULT CHILD</c:v>
                </c:pt>
                <c:pt idx="5">
                  <c:v>1 PARENT, CHILDREN</c:v>
                </c:pt>
                <c:pt idx="6">
                  <c:v>1 PARENT, ADULT CHILD</c:v>
                </c:pt>
                <c:pt idx="7">
                  <c:v>1 FAMILY, + OTHERS</c:v>
                </c:pt>
                <c:pt idx="8">
                  <c:v>1 PERSON</c:v>
                </c:pt>
                <c:pt idx="9">
                  <c:v>OTHER(FLAT, +1 FAMILIES)</c:v>
                </c:pt>
                <c:pt idx="10">
                  <c:v>AVG IN 2007</c:v>
                </c:pt>
              </c:strCache>
            </c:strRef>
          </c:cat>
          <c:val>
            <c:numRef>
              <c:f>'BASIC TABLES'!$B$23:$L$23</c:f>
              <c:numCache>
                <c:formatCode>0.00</c:formatCode>
                <c:ptCount val="11"/>
                <c:pt idx="0">
                  <c:v>0.44200605233129808</c:v>
                </c:pt>
                <c:pt idx="1">
                  <c:v>0.44693664183528387</c:v>
                </c:pt>
                <c:pt idx="2">
                  <c:v>0.50607709708241944</c:v>
                </c:pt>
                <c:pt idx="3">
                  <c:v>0.58165752447417152</c:v>
                </c:pt>
                <c:pt idx="4">
                  <c:v>0.56363101048241193</c:v>
                </c:pt>
                <c:pt idx="5">
                  <c:v>0.22837845039431884</c:v>
                </c:pt>
                <c:pt idx="6">
                  <c:v>0.28300463261590048</c:v>
                </c:pt>
                <c:pt idx="7">
                  <c:v>0.25901159137098095</c:v>
                </c:pt>
                <c:pt idx="8">
                  <c:v>0.2023200091188487</c:v>
                </c:pt>
                <c:pt idx="9">
                  <c:v>0.57101260500131823</c:v>
                </c:pt>
                <c:pt idx="10">
                  <c:v>0.39644429579190527</c:v>
                </c:pt>
              </c:numCache>
            </c:numRef>
          </c:val>
        </c:ser>
        <c:ser>
          <c:idx val="5"/>
          <c:order val="5"/>
          <c:tx>
            <c:strRef>
              <c:f>'BASIC TABLES'!$A$24</c:f>
              <c:strCache>
                <c:ptCount val="1"/>
                <c:pt idx="0">
                  <c:v>OTHER</c:v>
                </c:pt>
              </c:strCache>
            </c:strRef>
          </c:tx>
          <c:cat>
            <c:strRef>
              <c:f>'BASIC TABLES'!$B$18:$L$18</c:f>
              <c:strCache>
                <c:ptCount val="11"/>
                <c:pt idx="0">
                  <c:v>COUPLE ONLY</c:v>
                </c:pt>
                <c:pt idx="1">
                  <c:v>COUPLE, 1 CHILD</c:v>
                </c:pt>
                <c:pt idx="2">
                  <c:v>COUPLE, 2 CHILD</c:v>
                </c:pt>
                <c:pt idx="3">
                  <c:v>COUPLE, 3+ CHILD</c:v>
                </c:pt>
                <c:pt idx="4">
                  <c:v>OTHER COUPLES, ADULT CHILD</c:v>
                </c:pt>
                <c:pt idx="5">
                  <c:v>1 PARENT, CHILDREN</c:v>
                </c:pt>
                <c:pt idx="6">
                  <c:v>1 PARENT, ADULT CHILD</c:v>
                </c:pt>
                <c:pt idx="7">
                  <c:v>1 FAMILY, + OTHERS</c:v>
                </c:pt>
                <c:pt idx="8">
                  <c:v>1 PERSON</c:v>
                </c:pt>
                <c:pt idx="9">
                  <c:v>OTHER(FLAT, +1 FAMILIES)</c:v>
                </c:pt>
                <c:pt idx="10">
                  <c:v>AVG IN 2007</c:v>
                </c:pt>
              </c:strCache>
            </c:strRef>
          </c:cat>
          <c:val>
            <c:numRef>
              <c:f>'BASIC TABLES'!$B$24:$L$24</c:f>
              <c:numCache>
                <c:formatCode>0.00</c:formatCode>
                <c:ptCount val="11"/>
                <c:pt idx="0">
                  <c:v>0.53000382716470062</c:v>
                </c:pt>
                <c:pt idx="1">
                  <c:v>0.43045290128612262</c:v>
                </c:pt>
                <c:pt idx="2">
                  <c:v>0.53885415557048</c:v>
                </c:pt>
                <c:pt idx="3">
                  <c:v>0.27399063467471174</c:v>
                </c:pt>
                <c:pt idx="4">
                  <c:v>0.46752912033860816</c:v>
                </c:pt>
                <c:pt idx="5">
                  <c:v>8.3438566567751671E-2</c:v>
                </c:pt>
                <c:pt idx="6">
                  <c:v>0.16056866095013558</c:v>
                </c:pt>
                <c:pt idx="7">
                  <c:v>0.38684032845065214</c:v>
                </c:pt>
                <c:pt idx="8">
                  <c:v>0.18032213017398188</c:v>
                </c:pt>
                <c:pt idx="9">
                  <c:v>0.45522026697596535</c:v>
                </c:pt>
                <c:pt idx="10">
                  <c:v>0.38261028950942422</c:v>
                </c:pt>
              </c:numCache>
            </c:numRef>
          </c:val>
        </c:ser>
        <c:ser>
          <c:idx val="6"/>
          <c:order val="6"/>
          <c:tx>
            <c:strRef>
              <c:f>'BASIC TABLES'!$A$25</c:f>
              <c:strCache>
                <c:ptCount val="1"/>
                <c:pt idx="0">
                  <c:v>MISC.</c:v>
                </c:pt>
              </c:strCache>
            </c:strRef>
          </c:tx>
          <c:cat>
            <c:strRef>
              <c:f>'BASIC TABLES'!$B$18:$L$18</c:f>
              <c:strCache>
                <c:ptCount val="11"/>
                <c:pt idx="0">
                  <c:v>COUPLE ONLY</c:v>
                </c:pt>
                <c:pt idx="1">
                  <c:v>COUPLE, 1 CHILD</c:v>
                </c:pt>
                <c:pt idx="2">
                  <c:v>COUPLE, 2 CHILD</c:v>
                </c:pt>
                <c:pt idx="3">
                  <c:v>COUPLE, 3+ CHILD</c:v>
                </c:pt>
                <c:pt idx="4">
                  <c:v>OTHER COUPLES, ADULT CHILD</c:v>
                </c:pt>
                <c:pt idx="5">
                  <c:v>1 PARENT, CHILDREN</c:v>
                </c:pt>
                <c:pt idx="6">
                  <c:v>1 PARENT, ADULT CHILD</c:v>
                </c:pt>
                <c:pt idx="7">
                  <c:v>1 FAMILY, + OTHERS</c:v>
                </c:pt>
                <c:pt idx="8">
                  <c:v>1 PERSON</c:v>
                </c:pt>
                <c:pt idx="9">
                  <c:v>OTHER(FLAT, +1 FAMILIES)</c:v>
                </c:pt>
                <c:pt idx="10">
                  <c:v>AVG IN 2007</c:v>
                </c:pt>
              </c:strCache>
            </c:strRef>
          </c:cat>
          <c:val>
            <c:numRef>
              <c:f>'BASIC TABLES'!$B$25:$L$25</c:f>
              <c:numCache>
                <c:formatCode>0.00</c:formatCode>
                <c:ptCount val="11"/>
                <c:pt idx="0">
                  <c:v>0.28176957796802965</c:v>
                </c:pt>
                <c:pt idx="1">
                  <c:v>0.28653611521721362</c:v>
                </c:pt>
                <c:pt idx="2">
                  <c:v>0.38296045331430351</c:v>
                </c:pt>
                <c:pt idx="3">
                  <c:v>0.34790331097884425</c:v>
                </c:pt>
                <c:pt idx="4">
                  <c:v>0.41752641888810377</c:v>
                </c:pt>
                <c:pt idx="5">
                  <c:v>0.1488164084277345</c:v>
                </c:pt>
                <c:pt idx="6">
                  <c:v>0.18855773219210323</c:v>
                </c:pt>
                <c:pt idx="7">
                  <c:v>0.26356522807992877</c:v>
                </c:pt>
                <c:pt idx="8">
                  <c:v>0.13224192811099045</c:v>
                </c:pt>
                <c:pt idx="9">
                  <c:v>0.38337494108294484</c:v>
                </c:pt>
                <c:pt idx="10">
                  <c:v>0.2707198582401249</c:v>
                </c:pt>
              </c:numCache>
            </c:numRef>
          </c:val>
        </c:ser>
        <c:ser>
          <c:idx val="7"/>
          <c:order val="7"/>
          <c:tx>
            <c:strRef>
              <c:f>'BASIC TABLES'!$A$26</c:f>
              <c:strCache>
                <c:ptCount val="1"/>
                <c:pt idx="0">
                  <c:v>CLOTHING</c:v>
                </c:pt>
              </c:strCache>
            </c:strRef>
          </c:tx>
          <c:cat>
            <c:strRef>
              <c:f>'BASIC TABLES'!$B$18:$L$18</c:f>
              <c:strCache>
                <c:ptCount val="11"/>
                <c:pt idx="0">
                  <c:v>COUPLE ONLY</c:v>
                </c:pt>
                <c:pt idx="1">
                  <c:v>COUPLE, 1 CHILD</c:v>
                </c:pt>
                <c:pt idx="2">
                  <c:v>COUPLE, 2 CHILD</c:v>
                </c:pt>
                <c:pt idx="3">
                  <c:v>COUPLE, 3+ CHILD</c:v>
                </c:pt>
                <c:pt idx="4">
                  <c:v>OTHER COUPLES, ADULT CHILD</c:v>
                </c:pt>
                <c:pt idx="5">
                  <c:v>1 PARENT, CHILDREN</c:v>
                </c:pt>
                <c:pt idx="6">
                  <c:v>1 PARENT, ADULT CHILD</c:v>
                </c:pt>
                <c:pt idx="7">
                  <c:v>1 FAMILY, + OTHERS</c:v>
                </c:pt>
                <c:pt idx="8">
                  <c:v>1 PERSON</c:v>
                </c:pt>
                <c:pt idx="9">
                  <c:v>OTHER(FLAT, +1 FAMILIES)</c:v>
                </c:pt>
                <c:pt idx="10">
                  <c:v>AVG IN 2007</c:v>
                </c:pt>
              </c:strCache>
            </c:strRef>
          </c:cat>
          <c:val>
            <c:numRef>
              <c:f>'BASIC TABLES'!$B$26:$L$26</c:f>
              <c:numCache>
                <c:formatCode>0.00</c:formatCode>
                <c:ptCount val="11"/>
                <c:pt idx="0">
                  <c:v>0.24296027628148201</c:v>
                </c:pt>
                <c:pt idx="1">
                  <c:v>0.22032422569625071</c:v>
                </c:pt>
                <c:pt idx="2">
                  <c:v>0.37953111481237711</c:v>
                </c:pt>
                <c:pt idx="3">
                  <c:v>0.22786957589132781</c:v>
                </c:pt>
                <c:pt idx="4">
                  <c:v>0.5591104494552116</c:v>
                </c:pt>
                <c:pt idx="5">
                  <c:v>0.1426071186869568</c:v>
                </c:pt>
                <c:pt idx="6">
                  <c:v>0.28445970235440593</c:v>
                </c:pt>
                <c:pt idx="7">
                  <c:v>0.34708610897354564</c:v>
                </c:pt>
                <c:pt idx="8">
                  <c:v>0.10488036771157142</c:v>
                </c:pt>
                <c:pt idx="9">
                  <c:v>0.29955040274456007</c:v>
                </c:pt>
                <c:pt idx="10">
                  <c:v>0.25503283659360526</c:v>
                </c:pt>
              </c:numCache>
            </c:numRef>
          </c:val>
        </c:ser>
        <c:ser>
          <c:idx val="8"/>
          <c:order val="8"/>
          <c:tx>
            <c:strRef>
              <c:f>'BASIC TABLES'!$A$27</c:f>
              <c:strCache>
                <c:ptCount val="1"/>
                <c:pt idx="0">
                  <c:v>BEVERAGE</c:v>
                </c:pt>
              </c:strCache>
            </c:strRef>
          </c:tx>
          <c:cat>
            <c:strRef>
              <c:f>'BASIC TABLES'!$B$18:$L$18</c:f>
              <c:strCache>
                <c:ptCount val="11"/>
                <c:pt idx="0">
                  <c:v>COUPLE ONLY</c:v>
                </c:pt>
                <c:pt idx="1">
                  <c:v>COUPLE, 1 CHILD</c:v>
                </c:pt>
                <c:pt idx="2">
                  <c:v>COUPLE, 2 CHILD</c:v>
                </c:pt>
                <c:pt idx="3">
                  <c:v>COUPLE, 3+ CHILD</c:v>
                </c:pt>
                <c:pt idx="4">
                  <c:v>OTHER COUPLES, ADULT CHILD</c:v>
                </c:pt>
                <c:pt idx="5">
                  <c:v>1 PARENT, CHILDREN</c:v>
                </c:pt>
                <c:pt idx="6">
                  <c:v>1 PARENT, ADULT CHILD</c:v>
                </c:pt>
                <c:pt idx="7">
                  <c:v>1 FAMILY, + OTHERS</c:v>
                </c:pt>
                <c:pt idx="8">
                  <c:v>1 PERSON</c:v>
                </c:pt>
                <c:pt idx="9">
                  <c:v>OTHER(FLAT, +1 FAMILIES)</c:v>
                </c:pt>
                <c:pt idx="10">
                  <c:v>AVG IN 2007</c:v>
                </c:pt>
              </c:strCache>
            </c:strRef>
          </c:cat>
          <c:val>
            <c:numRef>
              <c:f>'BASIC TABLES'!$B$27:$L$27</c:f>
              <c:numCache>
                <c:formatCode>0.00</c:formatCode>
                <c:ptCount val="11"/>
                <c:pt idx="0">
                  <c:v>0.26623954612567591</c:v>
                </c:pt>
                <c:pt idx="1">
                  <c:v>0.25280158796160396</c:v>
                </c:pt>
                <c:pt idx="2">
                  <c:v>0.20828835154311554</c:v>
                </c:pt>
                <c:pt idx="3">
                  <c:v>0.19233077622328007</c:v>
                </c:pt>
                <c:pt idx="4">
                  <c:v>0.35022678465112578</c:v>
                </c:pt>
                <c:pt idx="5">
                  <c:v>0.10498404815681227</c:v>
                </c:pt>
                <c:pt idx="6">
                  <c:v>0.20660860677260653</c:v>
                </c:pt>
                <c:pt idx="7">
                  <c:v>0.36114512565943419</c:v>
                </c:pt>
                <c:pt idx="8">
                  <c:v>0.11506251677986623</c:v>
                </c:pt>
                <c:pt idx="9">
                  <c:v>0.3157920168556913</c:v>
                </c:pt>
                <c:pt idx="10">
                  <c:v>0.229285161174478</c:v>
                </c:pt>
              </c:numCache>
            </c:numRef>
          </c:val>
        </c:ser>
        <c:ser>
          <c:idx val="9"/>
          <c:order val="9"/>
          <c:tx>
            <c:strRef>
              <c:f>'BASIC TABLES'!$A$28</c:f>
              <c:strCache>
                <c:ptCount val="1"/>
                <c:pt idx="0">
                  <c:v>HEALTH</c:v>
                </c:pt>
              </c:strCache>
            </c:strRef>
          </c:tx>
          <c:cat>
            <c:strRef>
              <c:f>'BASIC TABLES'!$B$18:$L$18</c:f>
              <c:strCache>
                <c:ptCount val="11"/>
                <c:pt idx="0">
                  <c:v>COUPLE ONLY</c:v>
                </c:pt>
                <c:pt idx="1">
                  <c:v>COUPLE, 1 CHILD</c:v>
                </c:pt>
                <c:pt idx="2">
                  <c:v>COUPLE, 2 CHILD</c:v>
                </c:pt>
                <c:pt idx="3">
                  <c:v>COUPLE, 3+ CHILD</c:v>
                </c:pt>
                <c:pt idx="4">
                  <c:v>OTHER COUPLES, ADULT CHILD</c:v>
                </c:pt>
                <c:pt idx="5">
                  <c:v>1 PARENT, CHILDREN</c:v>
                </c:pt>
                <c:pt idx="6">
                  <c:v>1 PARENT, ADULT CHILD</c:v>
                </c:pt>
                <c:pt idx="7">
                  <c:v>1 FAMILY, + OTHERS</c:v>
                </c:pt>
                <c:pt idx="8">
                  <c:v>1 PERSON</c:v>
                </c:pt>
                <c:pt idx="9">
                  <c:v>OTHER(FLAT, +1 FAMILIES)</c:v>
                </c:pt>
                <c:pt idx="10">
                  <c:v>AVG IN 2007</c:v>
                </c:pt>
              </c:strCache>
            </c:strRef>
          </c:cat>
          <c:val>
            <c:numRef>
              <c:f>'BASIC TABLES'!$B$28:$L$28</c:f>
              <c:numCache>
                <c:formatCode>0.00</c:formatCode>
                <c:ptCount val="11"/>
                <c:pt idx="0">
                  <c:v>0.1233676377624657</c:v>
                </c:pt>
                <c:pt idx="1">
                  <c:v>8.6179715514506816E-2</c:v>
                </c:pt>
                <c:pt idx="2">
                  <c:v>9.9219356772302272E-2</c:v>
                </c:pt>
                <c:pt idx="3">
                  <c:v>0.10197863593069725</c:v>
                </c:pt>
                <c:pt idx="4">
                  <c:v>0.18714626613985152</c:v>
                </c:pt>
                <c:pt idx="5">
                  <c:v>5.0683286939461961E-2</c:v>
                </c:pt>
                <c:pt idx="6">
                  <c:v>7.0206987276761113E-2</c:v>
                </c:pt>
                <c:pt idx="7">
                  <c:v>7.6133038199790004E-2</c:v>
                </c:pt>
                <c:pt idx="8">
                  <c:v>5.118724120063825E-2</c:v>
                </c:pt>
                <c:pt idx="9">
                  <c:v>9.2435912877156717E-2</c:v>
                </c:pt>
                <c:pt idx="10">
                  <c:v>9.638855451511924E-2</c:v>
                </c:pt>
              </c:numCache>
            </c:numRef>
          </c:val>
        </c:ser>
        <c:ser>
          <c:idx val="10"/>
          <c:order val="10"/>
          <c:tx>
            <c:strRef>
              <c:f>'BASIC TABLES'!$A$29</c:f>
              <c:strCache>
                <c:ptCount val="1"/>
                <c:pt idx="0">
                  <c:v>COMM</c:v>
                </c:pt>
              </c:strCache>
            </c:strRef>
          </c:tx>
          <c:cat>
            <c:strRef>
              <c:f>'BASIC TABLES'!$B$18:$L$18</c:f>
              <c:strCache>
                <c:ptCount val="11"/>
                <c:pt idx="0">
                  <c:v>COUPLE ONLY</c:v>
                </c:pt>
                <c:pt idx="1">
                  <c:v>COUPLE, 1 CHILD</c:v>
                </c:pt>
                <c:pt idx="2">
                  <c:v>COUPLE, 2 CHILD</c:v>
                </c:pt>
                <c:pt idx="3">
                  <c:v>COUPLE, 3+ CHILD</c:v>
                </c:pt>
                <c:pt idx="4">
                  <c:v>OTHER COUPLES, ADULT CHILD</c:v>
                </c:pt>
                <c:pt idx="5">
                  <c:v>1 PARENT, CHILDREN</c:v>
                </c:pt>
                <c:pt idx="6">
                  <c:v>1 PARENT, ADULT CHILD</c:v>
                </c:pt>
                <c:pt idx="7">
                  <c:v>1 FAMILY, + OTHERS</c:v>
                </c:pt>
                <c:pt idx="8">
                  <c:v>1 PERSON</c:v>
                </c:pt>
                <c:pt idx="9">
                  <c:v>OTHER(FLAT, +1 FAMILIES)</c:v>
                </c:pt>
                <c:pt idx="10">
                  <c:v>AVG IN 2007</c:v>
                </c:pt>
              </c:strCache>
            </c:strRef>
          </c:cat>
          <c:val>
            <c:numRef>
              <c:f>'BASIC TABLES'!$B$29:$L$29</c:f>
              <c:numCache>
                <c:formatCode>0.00</c:formatCode>
                <c:ptCount val="11"/>
                <c:pt idx="0">
                  <c:v>8.2174879212876306E-2</c:v>
                </c:pt>
                <c:pt idx="1">
                  <c:v>8.7541333556832968E-2</c:v>
                </c:pt>
                <c:pt idx="2">
                  <c:v>8.3593826863327891E-2</c:v>
                </c:pt>
                <c:pt idx="3">
                  <c:v>7.147717029211588E-2</c:v>
                </c:pt>
                <c:pt idx="4">
                  <c:v>0.10225811440158285</c:v>
                </c:pt>
                <c:pt idx="5">
                  <c:v>5.3111817054569993E-2</c:v>
                </c:pt>
                <c:pt idx="6">
                  <c:v>7.9126145051511498E-2</c:v>
                </c:pt>
                <c:pt idx="7">
                  <c:v>9.1129082111512716E-2</c:v>
                </c:pt>
                <c:pt idx="8">
                  <c:v>4.4728450825031178E-2</c:v>
                </c:pt>
                <c:pt idx="9">
                  <c:v>8.8337130465498015E-2</c:v>
                </c:pt>
                <c:pt idx="10">
                  <c:v>7.5589227765231581E-2</c:v>
                </c:pt>
              </c:numCache>
            </c:numRef>
          </c:val>
        </c:ser>
        <c:ser>
          <c:idx val="11"/>
          <c:order val="11"/>
          <c:tx>
            <c:strRef>
              <c:f>'BASIC TABLES'!$A$30</c:f>
              <c:strCache>
                <c:ptCount val="1"/>
                <c:pt idx="0">
                  <c:v>EDUCATION</c:v>
                </c:pt>
              </c:strCache>
            </c:strRef>
          </c:tx>
          <c:cat>
            <c:strRef>
              <c:f>'BASIC TABLES'!$B$18:$L$18</c:f>
              <c:strCache>
                <c:ptCount val="11"/>
                <c:pt idx="0">
                  <c:v>COUPLE ONLY</c:v>
                </c:pt>
                <c:pt idx="1">
                  <c:v>COUPLE, 1 CHILD</c:v>
                </c:pt>
                <c:pt idx="2">
                  <c:v>COUPLE, 2 CHILD</c:v>
                </c:pt>
                <c:pt idx="3">
                  <c:v>COUPLE, 3+ CHILD</c:v>
                </c:pt>
                <c:pt idx="4">
                  <c:v>OTHER COUPLES, ADULT CHILD</c:v>
                </c:pt>
                <c:pt idx="5">
                  <c:v>1 PARENT, CHILDREN</c:v>
                </c:pt>
                <c:pt idx="6">
                  <c:v>1 PARENT, ADULT CHILD</c:v>
                </c:pt>
                <c:pt idx="7">
                  <c:v>1 FAMILY, + OTHERS</c:v>
                </c:pt>
                <c:pt idx="8">
                  <c:v>1 PERSON</c:v>
                </c:pt>
                <c:pt idx="9">
                  <c:v>OTHER(FLAT, +1 FAMILIES)</c:v>
                </c:pt>
                <c:pt idx="10">
                  <c:v>AVG IN 2007</c:v>
                </c:pt>
              </c:strCache>
            </c:strRef>
          </c:cat>
          <c:val>
            <c:numRef>
              <c:f>'BASIC TABLES'!$B$30:$L$30</c:f>
              <c:numCache>
                <c:formatCode>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gapWidth val="55"/>
        <c:overlap val="100"/>
        <c:axId val="105507840"/>
        <c:axId val="105390848"/>
      </c:barChart>
      <c:catAx>
        <c:axId val="105507840"/>
        <c:scaling>
          <c:orientation val="minMax"/>
        </c:scaling>
        <c:axPos val="b"/>
        <c:majorTickMark val="none"/>
        <c:tickLblPos val="nextTo"/>
        <c:crossAx val="105390848"/>
        <c:crosses val="autoZero"/>
        <c:auto val="1"/>
        <c:lblAlgn val="ctr"/>
        <c:lblOffset val="100"/>
      </c:catAx>
      <c:valAx>
        <c:axId val="105390848"/>
        <c:scaling>
          <c:orientation val="minMax"/>
        </c:scaling>
        <c:axPos val="l"/>
        <c:majorGridlines/>
        <c:numFmt formatCode="0.00" sourceLinked="1"/>
        <c:majorTickMark val="none"/>
        <c:tickLblPos val="nextTo"/>
        <c:crossAx val="105507840"/>
        <c:crosses val="autoZero"/>
        <c:crossBetween val="between"/>
      </c:valAx>
    </c:plotArea>
    <c:legend>
      <c:legendPos val="b"/>
      <c:layout/>
    </c:legend>
    <c:plotVisOnly val="1"/>
    <c:dispBlanksAs val="gap"/>
  </c:chart>
  <c:printSettings>
    <c:headerFooter/>
    <c:pageMargins b="1" l="0.75000000000000189" r="0.75000000000000189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NZ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CO2 EMISSION BREAKDOWN FOR AVERAGE HOUSEHOLD IN 2007</a:t>
            </a:r>
            <a:endParaRPr lang="en-US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'BASIC TABLES'!$L$2</c:f>
              <c:strCache>
                <c:ptCount val="1"/>
                <c:pt idx="0">
                  <c:v>AVG IN 2007</c:v>
                </c:pt>
              </c:strCache>
            </c:strRef>
          </c:tx>
          <c:dLbls>
            <c:txPr>
              <a:bodyPr/>
              <a:lstStyle/>
              <a:p>
                <a:pPr>
                  <a:defRPr sz="1200" b="1" baseline="0"/>
                </a:pPr>
                <a:endParaRPr lang="en-US"/>
              </a:p>
            </c:txPr>
            <c:showVal val="1"/>
          </c:dLbls>
          <c:cat>
            <c:strRef>
              <c:f>'BASIC TABLES'!$A$3:$A$15</c:f>
              <c:strCache>
                <c:ptCount val="13"/>
                <c:pt idx="0">
                  <c:v>TRANSPORT</c:v>
                </c:pt>
                <c:pt idx="1">
                  <c:v>HOUSING (UTILITIES)</c:v>
                </c:pt>
                <c:pt idx="2">
                  <c:v>FOOD</c:v>
                </c:pt>
                <c:pt idx="3">
                  <c:v>REC/CULTURE</c:v>
                </c:pt>
                <c:pt idx="4">
                  <c:v>HOUSING(CONTENTS)</c:v>
                </c:pt>
                <c:pt idx="5">
                  <c:v>OTHER</c:v>
                </c:pt>
                <c:pt idx="6">
                  <c:v>MISC.</c:v>
                </c:pt>
                <c:pt idx="7">
                  <c:v>CLOTHING</c:v>
                </c:pt>
                <c:pt idx="8">
                  <c:v>BEVERAGE</c:v>
                </c:pt>
                <c:pt idx="9">
                  <c:v>HEALTH</c:v>
                </c:pt>
                <c:pt idx="10">
                  <c:v>COMM</c:v>
                </c:pt>
                <c:pt idx="11">
                  <c:v>EDUCATION</c:v>
                </c:pt>
                <c:pt idx="12">
                  <c:v>TOTAL</c:v>
                </c:pt>
              </c:strCache>
            </c:strRef>
          </c:cat>
          <c:val>
            <c:numRef>
              <c:f>'BASIC TABLES'!$L$3:$L$15</c:f>
              <c:numCache>
                <c:formatCode>0.00</c:formatCode>
                <c:ptCount val="13"/>
                <c:pt idx="0">
                  <c:v>5.1148730855003457</c:v>
                </c:pt>
                <c:pt idx="1">
                  <c:v>4.174658317559186</c:v>
                </c:pt>
                <c:pt idx="2">
                  <c:v>1.4982849187858709</c:v>
                </c:pt>
                <c:pt idx="3">
                  <c:v>0.7514937726202322</c:v>
                </c:pt>
                <c:pt idx="4">
                  <c:v>0.39644429579190527</c:v>
                </c:pt>
                <c:pt idx="5">
                  <c:v>0.38261028950942422</c:v>
                </c:pt>
                <c:pt idx="6">
                  <c:v>0.2707198582401249</c:v>
                </c:pt>
                <c:pt idx="7">
                  <c:v>0.25503283659360526</c:v>
                </c:pt>
                <c:pt idx="8">
                  <c:v>0.229285161174478</c:v>
                </c:pt>
                <c:pt idx="9">
                  <c:v>9.638855451511924E-2</c:v>
                </c:pt>
                <c:pt idx="10">
                  <c:v>7.5589227765231581E-2</c:v>
                </c:pt>
                <c:pt idx="11">
                  <c:v>0</c:v>
                </c:pt>
                <c:pt idx="12">
                  <c:v>13.245380318055522</c:v>
                </c:pt>
              </c:numCache>
            </c:numRef>
          </c:val>
        </c:ser>
        <c:axId val="105435904"/>
        <c:axId val="105437824"/>
      </c:barChart>
      <c:catAx>
        <c:axId val="1054359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HES CATEGORIES</a:t>
                </a:r>
                <a:r>
                  <a:rPr lang="en-US" baseline="0"/>
                  <a:t> - GROUP LEVEL</a:t>
                </a:r>
                <a:endParaRPr lang="en-US"/>
              </a:p>
            </c:rich>
          </c:tx>
          <c:layout/>
        </c:title>
        <c:tickLblPos val="nextTo"/>
        <c:crossAx val="105437824"/>
        <c:crosses val="autoZero"/>
        <c:auto val="1"/>
        <c:lblAlgn val="ctr"/>
        <c:lblOffset val="100"/>
      </c:catAx>
      <c:valAx>
        <c:axId val="10543782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TONS</a:t>
                </a:r>
                <a:r>
                  <a:rPr lang="en-US" baseline="0"/>
                  <a:t> OF CO2</a:t>
                </a:r>
                <a:endParaRPr lang="en-US"/>
              </a:p>
            </c:rich>
          </c:tx>
          <c:layout/>
        </c:title>
        <c:numFmt formatCode="0.00" sourceLinked="1"/>
        <c:tickLblPos val="nextTo"/>
        <c:crossAx val="105435904"/>
        <c:crosses val="autoZero"/>
        <c:crossBetween val="between"/>
      </c:valAx>
    </c:plotArea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NZ"/>
  <c:style val="18"/>
  <c:chart>
    <c:title>
      <c:tx>
        <c:rich>
          <a:bodyPr/>
          <a:lstStyle/>
          <a:p>
            <a:pPr>
              <a:defRPr/>
            </a:pPr>
            <a:r>
              <a:rPr lang="en-US" baseline="0"/>
              <a:t>BREAKDOWN COMPARISON BETWEEN BASELINE AND PROCESS EMISSIONS MODELS</a:t>
            </a:r>
            <a:endParaRPr lang="en-US"/>
          </a:p>
        </c:rich>
      </c:tx>
      <c:layout/>
    </c:title>
    <c:plotArea>
      <c:layout/>
      <c:barChart>
        <c:barDir val="col"/>
        <c:grouping val="stacked"/>
        <c:ser>
          <c:idx val="0"/>
          <c:order val="0"/>
          <c:tx>
            <c:strRef>
              <c:f>'COMPARE BASE AND PE'!$B$34</c:f>
              <c:strCache>
                <c:ptCount val="1"/>
                <c:pt idx="0">
                  <c:v>TRANSPORT</c:v>
                </c:pt>
              </c:strCache>
            </c:strRef>
          </c:tx>
          <c:dLbls>
            <c:txPr>
              <a:bodyPr/>
              <a:lstStyle/>
              <a:p>
                <a:pPr>
                  <a:defRPr sz="1400" b="1"/>
                </a:pPr>
                <a:endParaRPr lang="en-US"/>
              </a:p>
            </c:txPr>
            <c:showVal val="1"/>
          </c:dLbls>
          <c:cat>
            <c:strRef>
              <c:f>'COMPARE BASE AND PE'!$C$32:$D$32</c:f>
              <c:strCache>
                <c:ptCount val="2"/>
                <c:pt idx="0">
                  <c:v>ENERGY EMISSIONS ONLY AVERAGE</c:v>
                </c:pt>
                <c:pt idx="1">
                  <c:v>WITH PROCESS EMISSIONS AVERAGE</c:v>
                </c:pt>
              </c:strCache>
            </c:strRef>
          </c:cat>
          <c:val>
            <c:numRef>
              <c:f>'COMPARE BASE AND PE'!$C$19:$D$19</c:f>
              <c:numCache>
                <c:formatCode>0.00</c:formatCode>
                <c:ptCount val="2"/>
                <c:pt idx="0">
                  <c:v>5.1148730855003457</c:v>
                </c:pt>
                <c:pt idx="1">
                  <c:v>5.3098367259661874</c:v>
                </c:pt>
              </c:numCache>
            </c:numRef>
          </c:val>
        </c:ser>
        <c:ser>
          <c:idx val="1"/>
          <c:order val="1"/>
          <c:tx>
            <c:strRef>
              <c:f>'COMPARE BASE AND PE'!$B$33</c:f>
              <c:strCache>
                <c:ptCount val="1"/>
                <c:pt idx="0">
                  <c:v>FOOD</c:v>
                </c:pt>
              </c:strCache>
            </c:strRef>
          </c:tx>
          <c:dLbls>
            <c:txPr>
              <a:bodyPr/>
              <a:lstStyle/>
              <a:p>
                <a:pPr>
                  <a:defRPr sz="1400" b="1"/>
                </a:pPr>
                <a:endParaRPr lang="en-US"/>
              </a:p>
            </c:txPr>
            <c:showVal val="1"/>
          </c:dLbls>
          <c:cat>
            <c:strRef>
              <c:f>'COMPARE BASE AND PE'!$C$32:$D$32</c:f>
              <c:strCache>
                <c:ptCount val="2"/>
                <c:pt idx="0">
                  <c:v>ENERGY EMISSIONS ONLY AVERAGE</c:v>
                </c:pt>
                <c:pt idx="1">
                  <c:v>WITH PROCESS EMISSIONS AVERAGE</c:v>
                </c:pt>
              </c:strCache>
            </c:strRef>
          </c:cat>
          <c:val>
            <c:numRef>
              <c:f>'COMPARE BASE AND PE'!$C$18:$D$18</c:f>
              <c:numCache>
                <c:formatCode>0.00</c:formatCode>
                <c:ptCount val="2"/>
                <c:pt idx="0">
                  <c:v>1.4982849187858709</c:v>
                </c:pt>
                <c:pt idx="1">
                  <c:v>6.2768477468191879</c:v>
                </c:pt>
              </c:numCache>
            </c:numRef>
          </c:val>
        </c:ser>
        <c:ser>
          <c:idx val="2"/>
          <c:order val="2"/>
          <c:tx>
            <c:strRef>
              <c:f>'COMPARE BASE AND PE'!$B$36</c:f>
              <c:strCache>
                <c:ptCount val="1"/>
                <c:pt idx="0">
                  <c:v>CLOTHING</c:v>
                </c:pt>
              </c:strCache>
            </c:strRef>
          </c:tx>
          <c:cat>
            <c:strRef>
              <c:f>'COMPARE BASE AND PE'!$C$32:$D$32</c:f>
              <c:strCache>
                <c:ptCount val="2"/>
                <c:pt idx="0">
                  <c:v>ENERGY EMISSIONS ONLY AVERAGE</c:v>
                </c:pt>
                <c:pt idx="1">
                  <c:v>WITH PROCESS EMISSIONS AVERAGE</c:v>
                </c:pt>
              </c:strCache>
            </c:strRef>
          </c:cat>
          <c:val>
            <c:numRef>
              <c:f>'COMPARE BASE AND PE'!$C$21:$D$21</c:f>
              <c:numCache>
                <c:formatCode>0.00</c:formatCode>
                <c:ptCount val="2"/>
                <c:pt idx="0">
                  <c:v>0.25503283659360526</c:v>
                </c:pt>
                <c:pt idx="1">
                  <c:v>0.43632242478280991</c:v>
                </c:pt>
              </c:numCache>
            </c:numRef>
          </c:val>
        </c:ser>
        <c:ser>
          <c:idx val="3"/>
          <c:order val="3"/>
          <c:tx>
            <c:strRef>
              <c:f>'COMPARE BASE AND PE'!$B$37</c:f>
              <c:strCache>
                <c:ptCount val="1"/>
                <c:pt idx="0">
                  <c:v>REC/CULTURE</c:v>
                </c:pt>
              </c:strCache>
            </c:strRef>
          </c:tx>
          <c:cat>
            <c:strRef>
              <c:f>'COMPARE BASE AND PE'!$C$32:$D$32</c:f>
              <c:strCache>
                <c:ptCount val="2"/>
                <c:pt idx="0">
                  <c:v>ENERGY EMISSIONS ONLY AVERAGE</c:v>
                </c:pt>
                <c:pt idx="1">
                  <c:v>WITH PROCESS EMISSIONS AVERAGE</c:v>
                </c:pt>
              </c:strCache>
            </c:strRef>
          </c:cat>
          <c:val>
            <c:numRef>
              <c:f>'COMPARE BASE AND PE'!$C$22:$D$22</c:f>
              <c:numCache>
                <c:formatCode>0.00</c:formatCode>
                <c:ptCount val="2"/>
                <c:pt idx="0">
                  <c:v>0.7514937726202322</c:v>
                </c:pt>
                <c:pt idx="1">
                  <c:v>0.96542269656231072</c:v>
                </c:pt>
              </c:numCache>
            </c:numRef>
          </c:val>
        </c:ser>
        <c:ser>
          <c:idx val="4"/>
          <c:order val="4"/>
          <c:tx>
            <c:strRef>
              <c:f>'COMPARE BASE AND PE'!$B$38</c:f>
              <c:strCache>
                <c:ptCount val="1"/>
                <c:pt idx="0">
                  <c:v>HOUSING(CONTENTS)</c:v>
                </c:pt>
              </c:strCache>
            </c:strRef>
          </c:tx>
          <c:cat>
            <c:strRef>
              <c:f>'COMPARE BASE AND PE'!$C$32:$D$32</c:f>
              <c:strCache>
                <c:ptCount val="2"/>
                <c:pt idx="0">
                  <c:v>ENERGY EMISSIONS ONLY AVERAGE</c:v>
                </c:pt>
                <c:pt idx="1">
                  <c:v>WITH PROCESS EMISSIONS AVERAGE</c:v>
                </c:pt>
              </c:strCache>
            </c:strRef>
          </c:cat>
          <c:val>
            <c:numRef>
              <c:f>'COMPARE BASE AND PE'!$C$23:$D$23</c:f>
              <c:numCache>
                <c:formatCode>0.00</c:formatCode>
                <c:ptCount val="2"/>
                <c:pt idx="0">
                  <c:v>0.39644429579190527</c:v>
                </c:pt>
                <c:pt idx="1">
                  <c:v>0.51131217708786492</c:v>
                </c:pt>
              </c:numCache>
            </c:numRef>
          </c:val>
        </c:ser>
        <c:ser>
          <c:idx val="5"/>
          <c:order val="5"/>
          <c:tx>
            <c:strRef>
              <c:f>'COMPARE BASE AND PE'!$B$39</c:f>
              <c:strCache>
                <c:ptCount val="1"/>
                <c:pt idx="0">
                  <c:v>BEVERAGE</c:v>
                </c:pt>
              </c:strCache>
            </c:strRef>
          </c:tx>
          <c:cat>
            <c:strRef>
              <c:f>'COMPARE BASE AND PE'!$C$32:$D$32</c:f>
              <c:strCache>
                <c:ptCount val="2"/>
                <c:pt idx="0">
                  <c:v>ENERGY EMISSIONS ONLY AVERAGE</c:v>
                </c:pt>
                <c:pt idx="1">
                  <c:v>WITH PROCESS EMISSIONS AVERAGE</c:v>
                </c:pt>
              </c:strCache>
            </c:strRef>
          </c:cat>
          <c:val>
            <c:numRef>
              <c:f>'COMPARE BASE AND PE'!$C$24:$D$24</c:f>
              <c:numCache>
                <c:formatCode>0.00</c:formatCode>
                <c:ptCount val="2"/>
                <c:pt idx="0">
                  <c:v>0.229285161174478</c:v>
                </c:pt>
                <c:pt idx="1">
                  <c:v>0.4386781732515756</c:v>
                </c:pt>
              </c:numCache>
            </c:numRef>
          </c:val>
        </c:ser>
        <c:ser>
          <c:idx val="6"/>
          <c:order val="6"/>
          <c:tx>
            <c:strRef>
              <c:f>'COMPARE BASE AND PE'!$B$40</c:f>
              <c:strCache>
                <c:ptCount val="1"/>
                <c:pt idx="0">
                  <c:v>OTHER</c:v>
                </c:pt>
              </c:strCache>
            </c:strRef>
          </c:tx>
          <c:cat>
            <c:strRef>
              <c:f>'COMPARE BASE AND PE'!$C$32:$D$32</c:f>
              <c:strCache>
                <c:ptCount val="2"/>
                <c:pt idx="0">
                  <c:v>ENERGY EMISSIONS ONLY AVERAGE</c:v>
                </c:pt>
                <c:pt idx="1">
                  <c:v>WITH PROCESS EMISSIONS AVERAGE</c:v>
                </c:pt>
              </c:strCache>
            </c:strRef>
          </c:cat>
          <c:val>
            <c:numRef>
              <c:f>'COMPARE BASE AND PE'!$C$25:$D$25</c:f>
              <c:numCache>
                <c:formatCode>0.00</c:formatCode>
                <c:ptCount val="2"/>
                <c:pt idx="0">
                  <c:v>0.38261028950942422</c:v>
                </c:pt>
                <c:pt idx="1">
                  <c:v>0.44752347927737723</c:v>
                </c:pt>
              </c:numCache>
            </c:numRef>
          </c:val>
        </c:ser>
        <c:ser>
          <c:idx val="7"/>
          <c:order val="7"/>
          <c:tx>
            <c:strRef>
              <c:f>'COMPARE BASE AND PE'!$B$41</c:f>
              <c:strCache>
                <c:ptCount val="1"/>
                <c:pt idx="0">
                  <c:v>MISC.</c:v>
                </c:pt>
              </c:strCache>
            </c:strRef>
          </c:tx>
          <c:cat>
            <c:strRef>
              <c:f>'COMPARE BASE AND PE'!$C$32:$D$32</c:f>
              <c:strCache>
                <c:ptCount val="2"/>
                <c:pt idx="0">
                  <c:v>ENERGY EMISSIONS ONLY AVERAGE</c:v>
                </c:pt>
                <c:pt idx="1">
                  <c:v>WITH PROCESS EMISSIONS AVERAGE</c:v>
                </c:pt>
              </c:strCache>
            </c:strRef>
          </c:cat>
          <c:val>
            <c:numRef>
              <c:f>'COMPARE BASE AND PE'!$C$26:$D$26</c:f>
              <c:numCache>
                <c:formatCode>0.00</c:formatCode>
                <c:ptCount val="2"/>
                <c:pt idx="0">
                  <c:v>0.2707198582401249</c:v>
                </c:pt>
                <c:pt idx="1">
                  <c:v>0.33607400361604428</c:v>
                </c:pt>
              </c:numCache>
            </c:numRef>
          </c:val>
        </c:ser>
        <c:ser>
          <c:idx val="8"/>
          <c:order val="8"/>
          <c:tx>
            <c:strRef>
              <c:f>'COMPARE BASE AND PE'!$B$42</c:f>
              <c:strCache>
                <c:ptCount val="1"/>
                <c:pt idx="0">
                  <c:v>HEALTH</c:v>
                </c:pt>
              </c:strCache>
            </c:strRef>
          </c:tx>
          <c:cat>
            <c:strRef>
              <c:f>'COMPARE BASE AND PE'!$C$32:$D$32</c:f>
              <c:strCache>
                <c:ptCount val="2"/>
                <c:pt idx="0">
                  <c:v>ENERGY EMISSIONS ONLY AVERAGE</c:v>
                </c:pt>
                <c:pt idx="1">
                  <c:v>WITH PROCESS EMISSIONS AVERAGE</c:v>
                </c:pt>
              </c:strCache>
            </c:strRef>
          </c:cat>
          <c:val>
            <c:numRef>
              <c:f>'COMPARE BASE AND PE'!$C$27:$D$27</c:f>
              <c:numCache>
                <c:formatCode>0.00</c:formatCode>
                <c:ptCount val="2"/>
                <c:pt idx="0">
                  <c:v>9.638855451511924E-2</c:v>
                </c:pt>
                <c:pt idx="1">
                  <c:v>0.12964074863805519</c:v>
                </c:pt>
              </c:numCache>
            </c:numRef>
          </c:val>
        </c:ser>
        <c:ser>
          <c:idx val="9"/>
          <c:order val="9"/>
          <c:tx>
            <c:strRef>
              <c:f>'COMPARE BASE AND PE'!$B$43</c:f>
              <c:strCache>
                <c:ptCount val="1"/>
                <c:pt idx="0">
                  <c:v>COMM</c:v>
                </c:pt>
              </c:strCache>
            </c:strRef>
          </c:tx>
          <c:cat>
            <c:strRef>
              <c:f>'COMPARE BASE AND PE'!$C$32:$D$32</c:f>
              <c:strCache>
                <c:ptCount val="2"/>
                <c:pt idx="0">
                  <c:v>ENERGY EMISSIONS ONLY AVERAGE</c:v>
                </c:pt>
                <c:pt idx="1">
                  <c:v>WITH PROCESS EMISSIONS AVERAGE</c:v>
                </c:pt>
              </c:strCache>
            </c:strRef>
          </c:cat>
          <c:val>
            <c:numRef>
              <c:f>'COMPARE BASE AND PE'!$C$28:$D$28</c:f>
              <c:numCache>
                <c:formatCode>0.00</c:formatCode>
                <c:ptCount val="2"/>
                <c:pt idx="0">
                  <c:v>7.5589227765231581E-2</c:v>
                </c:pt>
                <c:pt idx="1">
                  <c:v>9.1876466984036509E-2</c:v>
                </c:pt>
              </c:numCache>
            </c:numRef>
          </c:val>
        </c:ser>
        <c:ser>
          <c:idx val="10"/>
          <c:order val="10"/>
          <c:tx>
            <c:strRef>
              <c:f>'COMPARE BASE AND PE'!$B$44</c:f>
              <c:strCache>
                <c:ptCount val="1"/>
                <c:pt idx="0">
                  <c:v>EDUCATION</c:v>
                </c:pt>
              </c:strCache>
            </c:strRef>
          </c:tx>
          <c:cat>
            <c:strRef>
              <c:f>'COMPARE BASE AND PE'!$C$32:$D$32</c:f>
              <c:strCache>
                <c:ptCount val="2"/>
                <c:pt idx="0">
                  <c:v>ENERGY EMISSIONS ONLY AVERAGE</c:v>
                </c:pt>
                <c:pt idx="1">
                  <c:v>WITH PROCESS EMISSIONS AVERAGE</c:v>
                </c:pt>
              </c:strCache>
            </c:strRef>
          </c:cat>
          <c:val>
            <c:numRef>
              <c:f>'COMPARE BASE AND PE'!$C$29:$D$29</c:f>
              <c:numCache>
                <c:formatCode>0.00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11"/>
          <c:order val="11"/>
          <c:tx>
            <c:strRef>
              <c:f>'COMPARE BASE AND PE'!$B$35</c:f>
              <c:strCache>
                <c:ptCount val="1"/>
                <c:pt idx="0">
                  <c:v>HOUSING (UTILITIES)</c:v>
                </c:pt>
              </c:strCache>
            </c:strRef>
          </c:tx>
          <c:dLbls>
            <c:txPr>
              <a:bodyPr/>
              <a:lstStyle/>
              <a:p>
                <a:pPr>
                  <a:defRPr sz="1400" b="1"/>
                </a:pPr>
                <a:endParaRPr lang="en-US"/>
              </a:p>
            </c:txPr>
            <c:showVal val="1"/>
          </c:dLbls>
          <c:cat>
            <c:strRef>
              <c:f>'COMPARE BASE AND PE'!$C$32:$D$32</c:f>
              <c:strCache>
                <c:ptCount val="2"/>
                <c:pt idx="0">
                  <c:v>ENERGY EMISSIONS ONLY AVERAGE</c:v>
                </c:pt>
                <c:pt idx="1">
                  <c:v>WITH PROCESS EMISSIONS AVERAGE</c:v>
                </c:pt>
              </c:strCache>
            </c:strRef>
          </c:cat>
          <c:val>
            <c:numRef>
              <c:f>'COMPARE BASE AND PE'!$C$20:$D$20</c:f>
              <c:numCache>
                <c:formatCode>0.00</c:formatCode>
                <c:ptCount val="2"/>
                <c:pt idx="0">
                  <c:v>4.174658317559186</c:v>
                </c:pt>
                <c:pt idx="1">
                  <c:v>4.7212053960149936</c:v>
                </c:pt>
              </c:numCache>
            </c:numRef>
          </c:val>
        </c:ser>
        <c:gapWidth val="55"/>
        <c:overlap val="100"/>
        <c:axId val="106726144"/>
        <c:axId val="106727680"/>
      </c:barChart>
      <c:catAx>
        <c:axId val="106726144"/>
        <c:scaling>
          <c:orientation val="minMax"/>
        </c:scaling>
        <c:axPos val="b"/>
        <c:numFmt formatCode="0.0%" sourceLinked="1"/>
        <c:majorTickMark val="none"/>
        <c:tickLblPos val="nextTo"/>
        <c:crossAx val="106727680"/>
        <c:crosses val="autoZero"/>
        <c:auto val="1"/>
        <c:lblAlgn val="ctr"/>
        <c:lblOffset val="100"/>
      </c:catAx>
      <c:valAx>
        <c:axId val="10672768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TONS</a:t>
                </a:r>
                <a:r>
                  <a:rPr lang="en-US" baseline="0"/>
                  <a:t> OF CO2/CO2-E</a:t>
                </a:r>
                <a:endParaRPr lang="en-US"/>
              </a:p>
            </c:rich>
          </c:tx>
          <c:layout/>
        </c:title>
        <c:numFmt formatCode="0.00" sourceLinked="1"/>
        <c:majorTickMark val="none"/>
        <c:tickLblPos val="nextTo"/>
        <c:crossAx val="106726144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1" l="0.75000000000000211" r="0.75000000000000211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NZ"/>
  <c:chart>
    <c:autoTitleDeleted val="1"/>
    <c:plotArea>
      <c:layout>
        <c:manualLayout>
          <c:layoutTarget val="inner"/>
          <c:xMode val="edge"/>
          <c:yMode val="edge"/>
          <c:x val="8.6279814127377424E-2"/>
          <c:y val="4.0735862114308581E-2"/>
          <c:w val="0.87917374269985704"/>
          <c:h val="0.85490622248250969"/>
        </c:manualLayout>
      </c:layout>
      <c:scatterChart>
        <c:scatterStyle val="lineMarker"/>
        <c:ser>
          <c:idx val="0"/>
          <c:order val="0"/>
          <c:tx>
            <c:v>TOTAL CO2 EMISSIONS BY INCOME DECILE</c:v>
          </c:tx>
          <c:spPr>
            <a:ln w="28575">
              <a:noFill/>
            </a:ln>
          </c:spPr>
          <c:dLbls>
            <c:txPr>
              <a:bodyPr/>
              <a:lstStyle/>
              <a:p>
                <a:pPr>
                  <a:defRPr sz="1500" baseline="0"/>
                </a:pPr>
                <a:endParaRPr lang="en-US"/>
              </a:p>
            </c:txPr>
            <c:showVal val="1"/>
          </c:dLbls>
          <c:trendline>
            <c:trendlineType val="linear"/>
          </c:trendline>
          <c:trendline>
            <c:trendlineType val="linear"/>
          </c:trendline>
          <c:xVal>
            <c:numRef>
              <c:f>'PE TABLES'!$B$82:$K$82</c:f>
              <c:numCache>
                <c:formatCode>General</c:formatCode>
                <c:ptCount val="10"/>
                <c:pt idx="0">
                  <c:v>408</c:v>
                </c:pt>
                <c:pt idx="1">
                  <c:v>447.6</c:v>
                </c:pt>
                <c:pt idx="2">
                  <c:v>601.29999999999995</c:v>
                </c:pt>
                <c:pt idx="3">
                  <c:v>705.6</c:v>
                </c:pt>
                <c:pt idx="4">
                  <c:v>808.3</c:v>
                </c:pt>
                <c:pt idx="5">
                  <c:v>936.9</c:v>
                </c:pt>
                <c:pt idx="6">
                  <c:v>1008</c:v>
                </c:pt>
                <c:pt idx="7">
                  <c:v>1257.7</c:v>
                </c:pt>
                <c:pt idx="8">
                  <c:v>1481.2</c:v>
                </c:pt>
                <c:pt idx="9">
                  <c:v>1863</c:v>
                </c:pt>
              </c:numCache>
            </c:numRef>
          </c:xVal>
          <c:yVal>
            <c:numRef>
              <c:f>'PE TABLES'!$B$15:$K$15</c:f>
              <c:numCache>
                <c:formatCode>0.00</c:formatCode>
                <c:ptCount val="10"/>
                <c:pt idx="0">
                  <c:v>9.4803872970121095</c:v>
                </c:pt>
                <c:pt idx="1">
                  <c:v>10.730211370986314</c:v>
                </c:pt>
                <c:pt idx="2">
                  <c:v>13.257726638921191</c:v>
                </c:pt>
                <c:pt idx="3">
                  <c:v>15.749467979990456</c:v>
                </c:pt>
                <c:pt idx="4">
                  <c:v>17.027253393532749</c:v>
                </c:pt>
                <c:pt idx="5">
                  <c:v>19.561202110596071</c:v>
                </c:pt>
                <c:pt idx="6">
                  <c:v>21.426469228868651</c:v>
                </c:pt>
                <c:pt idx="7">
                  <c:v>25.224127865575696</c:v>
                </c:pt>
                <c:pt idx="8">
                  <c:v>28.533231073792489</c:v>
                </c:pt>
                <c:pt idx="9">
                  <c:v>35.665866368265171</c:v>
                </c:pt>
              </c:numCache>
            </c:numRef>
          </c:yVal>
        </c:ser>
        <c:axId val="102318464"/>
        <c:axId val="102320384"/>
      </c:scatterChart>
      <c:valAx>
        <c:axId val="1023184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 b="1"/>
                  <a:t>AVERAGE TOTAL</a:t>
                </a:r>
                <a:r>
                  <a:rPr lang="en-US" sz="1400" b="1" baseline="0"/>
                  <a:t> EXPENDITURE OF EACH INCOME DECILE ($)</a:t>
                </a:r>
                <a:endParaRPr lang="en-US" sz="1400" b="1"/>
              </a:p>
            </c:rich>
          </c:tx>
          <c:layout/>
        </c:title>
        <c:numFmt formatCode="General" sourceLinked="1"/>
        <c:majorTickMark val="none"/>
        <c:tickLblPos val="nextTo"/>
        <c:crossAx val="102320384"/>
        <c:crosses val="autoZero"/>
        <c:crossBetween val="midCat"/>
        <c:minorUnit val="1"/>
      </c:valAx>
      <c:valAx>
        <c:axId val="10232038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 b="1"/>
                  <a:t>TONNES OF CO2-E EMISSIONS</a:t>
                </a:r>
              </a:p>
            </c:rich>
          </c:tx>
          <c:layout/>
        </c:title>
        <c:numFmt formatCode="0.00" sourceLinked="1"/>
        <c:majorTickMark val="none"/>
        <c:tickLblPos val="nextTo"/>
        <c:crossAx val="102318464"/>
        <c:crosses val="autoZero"/>
        <c:crossBetween val="midCat"/>
      </c:valAx>
    </c:plotArea>
    <c:plotVisOnly val="1"/>
    <c:dispBlanksAs val="gap"/>
  </c:chart>
  <c:printSettings>
    <c:headerFooter/>
    <c:pageMargins b="0.75000000000000211" l="0.70000000000000062" r="0.70000000000000062" t="0.750000000000002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NZ"/>
  <c:style val="18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'PE TABLES'!$A$64</c:f>
              <c:strCache>
                <c:ptCount val="1"/>
                <c:pt idx="0">
                  <c:v>TOTAL</c:v>
                </c:pt>
              </c:strCache>
            </c:strRef>
          </c:tx>
          <c:dLbls>
            <c:txPr>
              <a:bodyPr/>
              <a:lstStyle/>
              <a:p>
                <a:pPr>
                  <a:defRPr sz="1400" b="1"/>
                </a:pPr>
                <a:endParaRPr lang="en-US"/>
              </a:p>
            </c:txPr>
            <c:dLblPos val="ctr"/>
            <c:showVal val="1"/>
          </c:dLbls>
          <c:cat>
            <c:strRef>
              <c:f>'PE TABLES'!$B$51:$F$51</c:f>
              <c:strCache>
                <c:ptCount val="5"/>
                <c:pt idx="0">
                  <c:v>AUCKLAND</c:v>
                </c:pt>
                <c:pt idx="1">
                  <c:v>WELLINGTON</c:v>
                </c:pt>
                <c:pt idx="2">
                  <c:v>REST OF N. ISLAND</c:v>
                </c:pt>
                <c:pt idx="3">
                  <c:v>CANTERBURY</c:v>
                </c:pt>
                <c:pt idx="4">
                  <c:v>REST OF S. ISLAND</c:v>
                </c:pt>
              </c:strCache>
            </c:strRef>
          </c:cat>
          <c:val>
            <c:numRef>
              <c:f>'PE TABLES'!$B$68:$F$68</c:f>
              <c:numCache>
                <c:formatCode>0.0000</c:formatCode>
                <c:ptCount val="5"/>
                <c:pt idx="0">
                  <c:v>0.3831802978879274</c:v>
                </c:pt>
                <c:pt idx="1">
                  <c:v>0.37547644997818769</c:v>
                </c:pt>
                <c:pt idx="2">
                  <c:v>0.41329894134990086</c:v>
                </c:pt>
                <c:pt idx="3">
                  <c:v>0.39936593268428994</c:v>
                </c:pt>
                <c:pt idx="4">
                  <c:v>0.40944343318979332</c:v>
                </c:pt>
              </c:numCache>
            </c:numRef>
          </c:val>
        </c:ser>
        <c:axId val="102340480"/>
        <c:axId val="102342016"/>
      </c:barChart>
      <c:catAx>
        <c:axId val="102340480"/>
        <c:scaling>
          <c:orientation val="minMax"/>
        </c:scaling>
        <c:axPos val="b"/>
        <c:majorTickMark val="none"/>
        <c:tickLblPos val="nextTo"/>
        <c:crossAx val="102342016"/>
        <c:crosses val="autoZero"/>
        <c:auto val="1"/>
        <c:lblAlgn val="ctr"/>
        <c:lblOffset val="100"/>
      </c:catAx>
      <c:valAx>
        <c:axId val="102342016"/>
        <c:scaling>
          <c:orientation val="minMax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Kg</a:t>
                </a:r>
                <a:r>
                  <a:rPr lang="en-US" baseline="0"/>
                  <a:t> </a:t>
                </a:r>
                <a:r>
                  <a:rPr lang="en-US"/>
                  <a:t>OF CO2-E/$</a:t>
                </a:r>
                <a:r>
                  <a:rPr lang="en-US" baseline="0"/>
                  <a:t> OF EXPENDITURE</a:t>
                </a:r>
                <a:endParaRPr lang="en-US"/>
              </a:p>
            </c:rich>
          </c:tx>
          <c:layout/>
        </c:title>
        <c:numFmt formatCode="0.0000" sourceLinked="1"/>
        <c:majorTickMark val="none"/>
        <c:tickLblPos val="nextTo"/>
        <c:crossAx val="102340480"/>
        <c:crosses val="autoZero"/>
        <c:crossBetween val="between"/>
      </c:valAx>
    </c:plotArea>
    <c:plotVisOnly val="1"/>
    <c:dispBlanksAs val="gap"/>
  </c:chart>
  <c:printSettings>
    <c:headerFooter/>
    <c:pageMargins b="1" l="0.75000000000000211" r="0.75000000000000211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NZ"/>
  <c:style val="18"/>
  <c:chart>
    <c:autoTitleDeleted val="1"/>
    <c:plotArea>
      <c:layout/>
      <c:barChart>
        <c:barDir val="col"/>
        <c:grouping val="stacked"/>
        <c:ser>
          <c:idx val="0"/>
          <c:order val="0"/>
          <c:tx>
            <c:strRef>
              <c:f>'PE TABLES'!$A$92</c:f>
              <c:strCache>
                <c:ptCount val="1"/>
                <c:pt idx="0">
                  <c:v>carbon intensity (tons of co2e/$)</c:v>
                </c:pt>
              </c:strCache>
            </c:strRef>
          </c:tx>
          <c:cat>
            <c:strRef>
              <c:f>'PE TABLES'!$B$88:$K$88</c:f>
              <c:strCache>
                <c:ptCount val="10"/>
                <c:pt idx="0">
                  <c:v>COUPLE ONLY</c:v>
                </c:pt>
                <c:pt idx="1">
                  <c:v>COUPLE, 1 CHILD</c:v>
                </c:pt>
                <c:pt idx="2">
                  <c:v>COUPLE, 2 CHILD</c:v>
                </c:pt>
                <c:pt idx="3">
                  <c:v>COUPLE, 3+ CHILD</c:v>
                </c:pt>
                <c:pt idx="4">
                  <c:v>OTHER COUPLES, ADULT CHILD</c:v>
                </c:pt>
                <c:pt idx="5">
                  <c:v>1 PARENT, CHILDREN</c:v>
                </c:pt>
                <c:pt idx="6">
                  <c:v>1 PARENT, ADULT CHILD</c:v>
                </c:pt>
                <c:pt idx="7">
                  <c:v>1 FAMILY, + OTHERS</c:v>
                </c:pt>
                <c:pt idx="8">
                  <c:v>1 PERSON</c:v>
                </c:pt>
                <c:pt idx="9">
                  <c:v>OTHER(FLAT, +1 FAMILIES)</c:v>
                </c:pt>
              </c:strCache>
            </c:strRef>
          </c:cat>
          <c:val>
            <c:numRef>
              <c:f>'PE TABLES'!$B$93:$K$93</c:f>
              <c:numCache>
                <c:formatCode>0.0000</c:formatCode>
                <c:ptCount val="10"/>
                <c:pt idx="0">
                  <c:v>0.3935976720115727</c:v>
                </c:pt>
                <c:pt idx="1">
                  <c:v>0.39229878104769367</c:v>
                </c:pt>
                <c:pt idx="2">
                  <c:v>0.3792937858917792</c:v>
                </c:pt>
                <c:pt idx="3">
                  <c:v>0.4181535078248792</c:v>
                </c:pt>
                <c:pt idx="4">
                  <c:v>0.42708012816393409</c:v>
                </c:pt>
                <c:pt idx="5">
                  <c:v>0.40739519364140908</c:v>
                </c:pt>
                <c:pt idx="6">
                  <c:v>0.44105575754596615</c:v>
                </c:pt>
                <c:pt idx="7">
                  <c:v>0.35942278394940458</c:v>
                </c:pt>
                <c:pt idx="8">
                  <c:v>0.38619560867337394</c:v>
                </c:pt>
                <c:pt idx="9">
                  <c:v>0.3953438514685737</c:v>
                </c:pt>
              </c:numCache>
            </c:numRef>
          </c:val>
        </c:ser>
        <c:gapWidth val="55"/>
        <c:overlap val="100"/>
        <c:axId val="102656640"/>
        <c:axId val="102670720"/>
      </c:barChart>
      <c:catAx>
        <c:axId val="102656640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102670720"/>
        <c:crosses val="autoZero"/>
        <c:auto val="1"/>
        <c:lblAlgn val="ctr"/>
        <c:lblOffset val="100"/>
      </c:catAx>
      <c:valAx>
        <c:axId val="10267072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Kg of CO2-E/$ OF EXPENDITURE</a:t>
                </a: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 sz="1600"/>
              </a:p>
            </c:rich>
          </c:tx>
          <c:layout/>
        </c:title>
        <c:numFmt formatCode="0.0000" sourceLinked="1"/>
        <c:maj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102656640"/>
        <c:crosses val="autoZero"/>
        <c:crossBetween val="between"/>
      </c:valAx>
    </c:plotArea>
    <c:plotVisOnly val="1"/>
    <c:dispBlanksAs val="gap"/>
  </c:chart>
  <c:printSettings>
    <c:headerFooter/>
    <c:pageMargins b="1" l="0.75000000000000211" r="0.75000000000000211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NZ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'PE TABLES'!$A$48</c:f>
              <c:strCache>
                <c:ptCount val="1"/>
                <c:pt idx="0">
                  <c:v>per capita</c:v>
                </c:pt>
              </c:strCache>
            </c:strRef>
          </c:tx>
          <c:dLbls>
            <c:txPr>
              <a:bodyPr/>
              <a:lstStyle/>
              <a:p>
                <a:pPr>
                  <a:defRPr sz="1400" b="1"/>
                </a:pPr>
                <a:endParaRPr lang="en-US"/>
              </a:p>
            </c:txPr>
            <c:showVal val="1"/>
          </c:dLbls>
          <c:cat>
            <c:strRef>
              <c:f>'PE TABLES'!$B$34:$E$34</c:f>
              <c:strCache>
                <c:ptCount val="4"/>
                <c:pt idx="0">
                  <c:v>1 PERSON</c:v>
                </c:pt>
                <c:pt idx="1">
                  <c:v>2 PERSON</c:v>
                </c:pt>
                <c:pt idx="2">
                  <c:v>3 PERSON</c:v>
                </c:pt>
                <c:pt idx="3">
                  <c:v>4 PERSON</c:v>
                </c:pt>
              </c:strCache>
            </c:strRef>
          </c:cat>
          <c:val>
            <c:numRef>
              <c:f>'PE TABLES'!$B$48:$E$48</c:f>
              <c:numCache>
                <c:formatCode>0.00</c:formatCode>
                <c:ptCount val="4"/>
                <c:pt idx="0">
                  <c:v>10.033250192461745</c:v>
                </c:pt>
                <c:pt idx="1">
                  <c:v>9.3542895648384672</c:v>
                </c:pt>
                <c:pt idx="2">
                  <c:v>7.7317722363790287</c:v>
                </c:pt>
                <c:pt idx="3">
                  <c:v>6.5792124827574083</c:v>
                </c:pt>
              </c:numCache>
            </c:numRef>
          </c:val>
        </c:ser>
        <c:axId val="102690816"/>
        <c:axId val="102692352"/>
      </c:barChart>
      <c:catAx>
        <c:axId val="102690816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102692352"/>
        <c:crosses val="autoZero"/>
        <c:auto val="1"/>
        <c:lblAlgn val="ctr"/>
        <c:lblOffset val="100"/>
      </c:catAx>
      <c:valAx>
        <c:axId val="10269235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 b="0"/>
                  <a:t>TONNES OF CO2-E</a:t>
                </a:r>
              </a:p>
            </c:rich>
          </c:tx>
          <c:layout/>
        </c:title>
        <c:numFmt formatCode="0.00" sourceLinked="1"/>
        <c:maj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02690816"/>
        <c:crosses val="autoZero"/>
        <c:crossBetween val="between"/>
      </c:valAx>
    </c:plotArea>
    <c:plotVisOnly val="1"/>
    <c:dispBlanksAs val="gap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NZ"/>
  <c:style val="18"/>
  <c:chart>
    <c:autoTitleDeleted val="1"/>
    <c:plotArea>
      <c:layout/>
      <c:barChart>
        <c:barDir val="col"/>
        <c:grouping val="percentStacked"/>
        <c:ser>
          <c:idx val="0"/>
          <c:order val="0"/>
          <c:tx>
            <c:strRef>
              <c:f>'PE % TABLE'!$A$53</c:f>
              <c:strCache>
                <c:ptCount val="1"/>
                <c:pt idx="0">
                  <c:v>TRANSPORT</c:v>
                </c:pt>
              </c:strCache>
            </c:strRef>
          </c:tx>
          <c:dLbls>
            <c:txPr>
              <a:bodyPr/>
              <a:lstStyle/>
              <a:p>
                <a:pPr>
                  <a:defRPr sz="1400" b="1"/>
                </a:pPr>
                <a:endParaRPr lang="en-US"/>
              </a:p>
            </c:txPr>
            <c:showVal val="1"/>
          </c:dLbls>
          <c:cat>
            <c:strRef>
              <c:f>'PE % TABLE'!$B$51:$C$51</c:f>
              <c:strCache>
                <c:ptCount val="2"/>
                <c:pt idx="0">
                  <c:v>AUCKLAND</c:v>
                </c:pt>
                <c:pt idx="1">
                  <c:v>WELLINGTON</c:v>
                </c:pt>
              </c:strCache>
            </c:strRef>
          </c:cat>
          <c:val>
            <c:numRef>
              <c:f>'PE % TABLE'!$B$53:$C$53</c:f>
              <c:numCache>
                <c:formatCode>0.000%</c:formatCode>
                <c:ptCount val="2"/>
                <c:pt idx="0">
                  <c:v>0.28503451598894869</c:v>
                </c:pt>
                <c:pt idx="1">
                  <c:v>0.24141767693455216</c:v>
                </c:pt>
              </c:numCache>
            </c:numRef>
          </c:val>
        </c:ser>
        <c:ser>
          <c:idx val="1"/>
          <c:order val="1"/>
          <c:tx>
            <c:strRef>
              <c:f>'PE % TABLE'!$A$52</c:f>
              <c:strCache>
                <c:ptCount val="1"/>
                <c:pt idx="0">
                  <c:v>FOOD</c:v>
                </c:pt>
              </c:strCache>
            </c:strRef>
          </c:tx>
          <c:dLbls>
            <c:txPr>
              <a:bodyPr/>
              <a:lstStyle/>
              <a:p>
                <a:pPr>
                  <a:defRPr sz="1400" b="1"/>
                </a:pPr>
                <a:endParaRPr lang="en-US"/>
              </a:p>
            </c:txPr>
            <c:showVal val="1"/>
          </c:dLbls>
          <c:cat>
            <c:strRef>
              <c:f>'PE % TABLE'!$B$51:$C$51</c:f>
              <c:strCache>
                <c:ptCount val="2"/>
                <c:pt idx="0">
                  <c:v>AUCKLAND</c:v>
                </c:pt>
                <c:pt idx="1">
                  <c:v>WELLINGTON</c:v>
                </c:pt>
              </c:strCache>
            </c:strRef>
          </c:cat>
          <c:val>
            <c:numRef>
              <c:f>'PE % TABLE'!$B$52:$C$52</c:f>
              <c:numCache>
                <c:formatCode>0.000%</c:formatCode>
                <c:ptCount val="2"/>
                <c:pt idx="0">
                  <c:v>0.32876491709533812</c:v>
                </c:pt>
                <c:pt idx="1">
                  <c:v>0.31074300764722396</c:v>
                </c:pt>
              </c:numCache>
            </c:numRef>
          </c:val>
        </c:ser>
        <c:ser>
          <c:idx val="2"/>
          <c:order val="2"/>
          <c:tx>
            <c:strRef>
              <c:f>'PE % TABLE'!$A$55</c:f>
              <c:strCache>
                <c:ptCount val="1"/>
                <c:pt idx="0">
                  <c:v>CLOTHING</c:v>
                </c:pt>
              </c:strCache>
            </c:strRef>
          </c:tx>
          <c:cat>
            <c:strRef>
              <c:f>'PE % TABLE'!$B$51:$C$51</c:f>
              <c:strCache>
                <c:ptCount val="2"/>
                <c:pt idx="0">
                  <c:v>AUCKLAND</c:v>
                </c:pt>
                <c:pt idx="1">
                  <c:v>WELLINGTON</c:v>
                </c:pt>
              </c:strCache>
            </c:strRef>
          </c:cat>
          <c:val>
            <c:numRef>
              <c:f>'PE % TABLE'!$B$55:$C$55</c:f>
              <c:numCache>
                <c:formatCode>0.000%</c:formatCode>
                <c:ptCount val="2"/>
                <c:pt idx="0">
                  <c:v>2.3815617873715604E-2</c:v>
                </c:pt>
                <c:pt idx="1">
                  <c:v>1.8935152430259297E-2</c:v>
                </c:pt>
              </c:numCache>
            </c:numRef>
          </c:val>
        </c:ser>
        <c:ser>
          <c:idx val="3"/>
          <c:order val="3"/>
          <c:tx>
            <c:strRef>
              <c:f>'PE % TABLE'!$A$56</c:f>
              <c:strCache>
                <c:ptCount val="1"/>
                <c:pt idx="0">
                  <c:v>REC/CULTURE</c:v>
                </c:pt>
              </c:strCache>
            </c:strRef>
          </c:tx>
          <c:cat>
            <c:strRef>
              <c:f>'PE % TABLE'!$B$51:$C$51</c:f>
              <c:strCache>
                <c:ptCount val="2"/>
                <c:pt idx="0">
                  <c:v>AUCKLAND</c:v>
                </c:pt>
                <c:pt idx="1">
                  <c:v>WELLINGTON</c:v>
                </c:pt>
              </c:strCache>
            </c:strRef>
          </c:cat>
          <c:val>
            <c:numRef>
              <c:f>'PE % TABLE'!$B$56:$C$56</c:f>
              <c:numCache>
                <c:formatCode>0.000%</c:formatCode>
                <c:ptCount val="2"/>
                <c:pt idx="0">
                  <c:v>4.6174537110901616E-2</c:v>
                </c:pt>
                <c:pt idx="1">
                  <c:v>5.2400189792157027E-2</c:v>
                </c:pt>
              </c:numCache>
            </c:numRef>
          </c:val>
        </c:ser>
        <c:ser>
          <c:idx val="4"/>
          <c:order val="4"/>
          <c:tx>
            <c:strRef>
              <c:f>'PE % TABLE'!$A$57</c:f>
              <c:strCache>
                <c:ptCount val="1"/>
                <c:pt idx="0">
                  <c:v>HOUSING(CONTENTS)</c:v>
                </c:pt>
              </c:strCache>
            </c:strRef>
          </c:tx>
          <c:cat>
            <c:strRef>
              <c:f>'PE % TABLE'!$B$51:$C$51</c:f>
              <c:strCache>
                <c:ptCount val="2"/>
                <c:pt idx="0">
                  <c:v>AUCKLAND</c:v>
                </c:pt>
                <c:pt idx="1">
                  <c:v>WELLINGTON</c:v>
                </c:pt>
              </c:strCache>
            </c:strRef>
          </c:cat>
          <c:val>
            <c:numRef>
              <c:f>'PE % TABLE'!$B$57:$C$57</c:f>
              <c:numCache>
                <c:formatCode>0.000%</c:formatCode>
                <c:ptCount val="2"/>
                <c:pt idx="0">
                  <c:v>2.4895128816407854E-2</c:v>
                </c:pt>
                <c:pt idx="1">
                  <c:v>2.6477893586496212E-2</c:v>
                </c:pt>
              </c:numCache>
            </c:numRef>
          </c:val>
        </c:ser>
        <c:ser>
          <c:idx val="5"/>
          <c:order val="5"/>
          <c:tx>
            <c:strRef>
              <c:f>'PE % TABLE'!$A$58</c:f>
              <c:strCache>
                <c:ptCount val="1"/>
                <c:pt idx="0">
                  <c:v>BEVERAGE</c:v>
                </c:pt>
              </c:strCache>
            </c:strRef>
          </c:tx>
          <c:cat>
            <c:strRef>
              <c:f>'PE % TABLE'!$B$51:$C$51</c:f>
              <c:strCache>
                <c:ptCount val="2"/>
                <c:pt idx="0">
                  <c:v>AUCKLAND</c:v>
                </c:pt>
                <c:pt idx="1">
                  <c:v>WELLINGTON</c:v>
                </c:pt>
              </c:strCache>
            </c:strRef>
          </c:cat>
          <c:val>
            <c:numRef>
              <c:f>'PE % TABLE'!$B$58:$C$58</c:f>
              <c:numCache>
                <c:formatCode>0.000%</c:formatCode>
                <c:ptCount val="2"/>
                <c:pt idx="0">
                  <c:v>2.0447587332533077E-2</c:v>
                </c:pt>
                <c:pt idx="1">
                  <c:v>2.4782705419428491E-2</c:v>
                </c:pt>
              </c:numCache>
            </c:numRef>
          </c:val>
        </c:ser>
        <c:ser>
          <c:idx val="6"/>
          <c:order val="6"/>
          <c:tx>
            <c:strRef>
              <c:f>'PE % TABLE'!$A$59</c:f>
              <c:strCache>
                <c:ptCount val="1"/>
                <c:pt idx="0">
                  <c:v>OTHER</c:v>
                </c:pt>
              </c:strCache>
            </c:strRef>
          </c:tx>
          <c:cat>
            <c:strRef>
              <c:f>'PE % TABLE'!$B$51:$C$51</c:f>
              <c:strCache>
                <c:ptCount val="2"/>
                <c:pt idx="0">
                  <c:v>AUCKLAND</c:v>
                </c:pt>
                <c:pt idx="1">
                  <c:v>WELLINGTON</c:v>
                </c:pt>
              </c:strCache>
            </c:strRef>
          </c:cat>
          <c:val>
            <c:numRef>
              <c:f>'PE % TABLE'!$B$59:$C$59</c:f>
              <c:numCache>
                <c:formatCode>0.000%</c:formatCode>
                <c:ptCount val="2"/>
                <c:pt idx="0">
                  <c:v>2.2963177912890119E-2</c:v>
                </c:pt>
                <c:pt idx="1">
                  <c:v>2.6557356947906254E-2</c:v>
                </c:pt>
              </c:numCache>
            </c:numRef>
          </c:val>
        </c:ser>
        <c:ser>
          <c:idx val="7"/>
          <c:order val="7"/>
          <c:tx>
            <c:strRef>
              <c:f>'PE % TABLE'!$A$60</c:f>
              <c:strCache>
                <c:ptCount val="1"/>
                <c:pt idx="0">
                  <c:v>MISC.</c:v>
                </c:pt>
              </c:strCache>
            </c:strRef>
          </c:tx>
          <c:cat>
            <c:strRef>
              <c:f>'PE % TABLE'!$B$51:$C$51</c:f>
              <c:strCache>
                <c:ptCount val="2"/>
                <c:pt idx="0">
                  <c:v>AUCKLAND</c:v>
                </c:pt>
                <c:pt idx="1">
                  <c:v>WELLINGTON</c:v>
                </c:pt>
              </c:strCache>
            </c:strRef>
          </c:cat>
          <c:val>
            <c:numRef>
              <c:f>'PE % TABLE'!$B$60:$C$60</c:f>
              <c:numCache>
                <c:formatCode>0.000%</c:formatCode>
                <c:ptCount val="2"/>
                <c:pt idx="0">
                  <c:v>1.8159303109547761E-2</c:v>
                </c:pt>
                <c:pt idx="1">
                  <c:v>1.7029282827073278E-2</c:v>
                </c:pt>
              </c:numCache>
            </c:numRef>
          </c:val>
        </c:ser>
        <c:ser>
          <c:idx val="8"/>
          <c:order val="8"/>
          <c:tx>
            <c:strRef>
              <c:f>'PE % TABLE'!$A$61</c:f>
              <c:strCache>
                <c:ptCount val="1"/>
                <c:pt idx="0">
                  <c:v>HEALTH</c:v>
                </c:pt>
              </c:strCache>
            </c:strRef>
          </c:tx>
          <c:cat>
            <c:strRef>
              <c:f>'PE % TABLE'!$B$51:$C$51</c:f>
              <c:strCache>
                <c:ptCount val="2"/>
                <c:pt idx="0">
                  <c:v>AUCKLAND</c:v>
                </c:pt>
                <c:pt idx="1">
                  <c:v>WELLINGTON</c:v>
                </c:pt>
              </c:strCache>
            </c:strRef>
          </c:cat>
          <c:val>
            <c:numRef>
              <c:f>'PE % TABLE'!$B$61:$C$61</c:f>
              <c:numCache>
                <c:formatCode>0.000%</c:formatCode>
                <c:ptCount val="2"/>
                <c:pt idx="0">
                  <c:v>6.3496759545928231E-3</c:v>
                </c:pt>
                <c:pt idx="1">
                  <c:v>6.4886058306578183E-3</c:v>
                </c:pt>
              </c:numCache>
            </c:numRef>
          </c:val>
        </c:ser>
        <c:ser>
          <c:idx val="9"/>
          <c:order val="9"/>
          <c:tx>
            <c:strRef>
              <c:f>'PE % TABLE'!$A$62</c:f>
              <c:strCache>
                <c:ptCount val="1"/>
                <c:pt idx="0">
                  <c:v>COMM</c:v>
                </c:pt>
              </c:strCache>
            </c:strRef>
          </c:tx>
          <c:val>
            <c:numRef>
              <c:f>'PE % TABLE'!$B$62:$C$62</c:f>
              <c:numCache>
                <c:formatCode>0.000%</c:formatCode>
                <c:ptCount val="2"/>
                <c:pt idx="0">
                  <c:v>4.5579549444853002E-3</c:v>
                </c:pt>
                <c:pt idx="1">
                  <c:v>4.6259949141510531E-3</c:v>
                </c:pt>
              </c:numCache>
            </c:numRef>
          </c:val>
        </c:ser>
        <c:ser>
          <c:idx val="10"/>
          <c:order val="10"/>
          <c:tx>
            <c:strRef>
              <c:f>'PE % TABLE'!$A$63</c:f>
              <c:strCache>
                <c:ptCount val="1"/>
                <c:pt idx="0">
                  <c:v>EDUCATION</c:v>
                </c:pt>
              </c:strCache>
            </c:strRef>
          </c:tx>
          <c:val>
            <c:numRef>
              <c:f>'PE % TABLE'!$B$63:$C$63</c:f>
              <c:numCache>
                <c:formatCode>0.000%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11"/>
          <c:order val="11"/>
          <c:tx>
            <c:strRef>
              <c:f>'PE % TABLE'!$A$54</c:f>
              <c:strCache>
                <c:ptCount val="1"/>
                <c:pt idx="0">
                  <c:v>HOUSING (UTILITIES)</c:v>
                </c:pt>
              </c:strCache>
            </c:strRef>
          </c:tx>
          <c:dLbls>
            <c:txPr>
              <a:bodyPr/>
              <a:lstStyle/>
              <a:p>
                <a:pPr>
                  <a:defRPr sz="1400" b="1"/>
                </a:pPr>
                <a:endParaRPr lang="en-US"/>
              </a:p>
            </c:txPr>
            <c:showVal val="1"/>
          </c:dLbls>
          <c:val>
            <c:numRef>
              <c:f>'PE % TABLE'!$B$54:$C$54</c:f>
              <c:numCache>
                <c:formatCode>0.000%</c:formatCode>
                <c:ptCount val="2"/>
                <c:pt idx="0">
                  <c:v>0.21883758386063901</c:v>
                </c:pt>
                <c:pt idx="1">
                  <c:v>0.2705421336700945</c:v>
                </c:pt>
              </c:numCache>
            </c:numRef>
          </c:val>
        </c:ser>
        <c:gapWidth val="55"/>
        <c:overlap val="100"/>
        <c:axId val="104803328"/>
        <c:axId val="104821504"/>
      </c:barChart>
      <c:catAx>
        <c:axId val="104803328"/>
        <c:scaling>
          <c:orientation val="minMax"/>
        </c:scaling>
        <c:axPos val="b"/>
        <c:majorTickMark val="none"/>
        <c:tickLblPos val="nextTo"/>
        <c:crossAx val="104821504"/>
        <c:crosses val="autoZero"/>
        <c:auto val="1"/>
        <c:lblAlgn val="ctr"/>
        <c:lblOffset val="100"/>
      </c:catAx>
      <c:valAx>
        <c:axId val="104821504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104803328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1" l="0.75000000000000233" r="0.75000000000000233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NZ"/>
  <c:chart>
    <c:plotArea>
      <c:layout/>
      <c:barChart>
        <c:barDir val="col"/>
        <c:grouping val="percentStacked"/>
        <c:ser>
          <c:idx val="0"/>
          <c:order val="0"/>
          <c:tx>
            <c:strRef>
              <c:f>'PE % TABLE'!$A$4</c:f>
              <c:strCache>
                <c:ptCount val="1"/>
                <c:pt idx="0">
                  <c:v>TRANSPORT</c:v>
                </c:pt>
              </c:strCache>
            </c:strRef>
          </c:tx>
          <c:cat>
            <c:strRef>
              <c:f>'PE % TABLE'!$B$2:$K$2</c:f>
              <c:strCache>
                <c:ptCount val="10"/>
                <c:pt idx="0">
                  <c:v>DECILE 1</c:v>
                </c:pt>
                <c:pt idx="1">
                  <c:v>DECILE 2</c:v>
                </c:pt>
                <c:pt idx="2">
                  <c:v>DECILE 3</c:v>
                </c:pt>
                <c:pt idx="3">
                  <c:v>DECILE 4</c:v>
                </c:pt>
                <c:pt idx="4">
                  <c:v>DECILE 5</c:v>
                </c:pt>
                <c:pt idx="5">
                  <c:v>DECILE 6</c:v>
                </c:pt>
                <c:pt idx="6">
                  <c:v>DECILE 7</c:v>
                </c:pt>
                <c:pt idx="7">
                  <c:v>DECILE 8</c:v>
                </c:pt>
                <c:pt idx="8">
                  <c:v>DECILE 9</c:v>
                </c:pt>
                <c:pt idx="9">
                  <c:v>DECILE 10</c:v>
                </c:pt>
              </c:strCache>
            </c:strRef>
          </c:cat>
          <c:val>
            <c:numRef>
              <c:f>'PE % TABLE'!$B$4:$K$4</c:f>
              <c:numCache>
                <c:formatCode>0.000%</c:formatCode>
                <c:ptCount val="10"/>
                <c:pt idx="0">
                  <c:v>0.22035058131929672</c:v>
                </c:pt>
                <c:pt idx="1">
                  <c:v>0.21193891245554339</c:v>
                </c:pt>
                <c:pt idx="2">
                  <c:v>0.22504797014134992</c:v>
                </c:pt>
                <c:pt idx="3">
                  <c:v>0.271838403363867</c:v>
                </c:pt>
                <c:pt idx="4">
                  <c:v>0.26788176894518889</c:v>
                </c:pt>
                <c:pt idx="5">
                  <c:v>0.25929243900428128</c:v>
                </c:pt>
                <c:pt idx="6">
                  <c:v>0.29616222547958126</c:v>
                </c:pt>
                <c:pt idx="7">
                  <c:v>0.28032297416594798</c:v>
                </c:pt>
                <c:pt idx="8">
                  <c:v>0.2752854856698958</c:v>
                </c:pt>
                <c:pt idx="9">
                  <c:v>0.29690998141956232</c:v>
                </c:pt>
              </c:numCache>
            </c:numRef>
          </c:val>
        </c:ser>
        <c:ser>
          <c:idx val="1"/>
          <c:order val="1"/>
          <c:tx>
            <c:strRef>
              <c:f>'PE % TABLE'!$A$3</c:f>
              <c:strCache>
                <c:ptCount val="1"/>
                <c:pt idx="0">
                  <c:v>FOOD</c:v>
                </c:pt>
              </c:strCache>
            </c:strRef>
          </c:tx>
          <c:cat>
            <c:strRef>
              <c:f>'PE % TABLE'!$B$2:$K$2</c:f>
              <c:strCache>
                <c:ptCount val="10"/>
                <c:pt idx="0">
                  <c:v>DECILE 1</c:v>
                </c:pt>
                <c:pt idx="1">
                  <c:v>DECILE 2</c:v>
                </c:pt>
                <c:pt idx="2">
                  <c:v>DECILE 3</c:v>
                </c:pt>
                <c:pt idx="3">
                  <c:v>DECILE 4</c:v>
                </c:pt>
                <c:pt idx="4">
                  <c:v>DECILE 5</c:v>
                </c:pt>
                <c:pt idx="5">
                  <c:v>DECILE 6</c:v>
                </c:pt>
                <c:pt idx="6">
                  <c:v>DECILE 7</c:v>
                </c:pt>
                <c:pt idx="7">
                  <c:v>DECILE 8</c:v>
                </c:pt>
                <c:pt idx="8">
                  <c:v>DECILE 9</c:v>
                </c:pt>
                <c:pt idx="9">
                  <c:v>DECILE 10</c:v>
                </c:pt>
              </c:strCache>
            </c:strRef>
          </c:cat>
          <c:val>
            <c:numRef>
              <c:f>'PE % TABLE'!$B$3:$K$3</c:f>
              <c:numCache>
                <c:formatCode>0.000%</c:formatCode>
                <c:ptCount val="10"/>
                <c:pt idx="0">
                  <c:v>0.31506896861833317</c:v>
                </c:pt>
                <c:pt idx="1">
                  <c:v>0.34324625125533242</c:v>
                </c:pt>
                <c:pt idx="2">
                  <c:v>0.33738673746408876</c:v>
                </c:pt>
                <c:pt idx="3">
                  <c:v>0.32178678196898325</c:v>
                </c:pt>
                <c:pt idx="4">
                  <c:v>0.32822254561484399</c:v>
                </c:pt>
                <c:pt idx="5">
                  <c:v>0.32831249605153867</c:v>
                </c:pt>
                <c:pt idx="6">
                  <c:v>0.32153635500262306</c:v>
                </c:pt>
                <c:pt idx="7">
                  <c:v>0.31709181007492065</c:v>
                </c:pt>
                <c:pt idx="8">
                  <c:v>0.31717955816792626</c:v>
                </c:pt>
                <c:pt idx="9">
                  <c:v>0.29801003345707983</c:v>
                </c:pt>
              </c:numCache>
            </c:numRef>
          </c:val>
        </c:ser>
        <c:ser>
          <c:idx val="2"/>
          <c:order val="2"/>
          <c:tx>
            <c:strRef>
              <c:f>'PE % TABLE'!$A$6</c:f>
              <c:strCache>
                <c:ptCount val="1"/>
                <c:pt idx="0">
                  <c:v>CLOTHING</c:v>
                </c:pt>
              </c:strCache>
            </c:strRef>
          </c:tx>
          <c:cat>
            <c:strRef>
              <c:f>'PE % TABLE'!$B$2:$K$2</c:f>
              <c:strCache>
                <c:ptCount val="10"/>
                <c:pt idx="0">
                  <c:v>DECILE 1</c:v>
                </c:pt>
                <c:pt idx="1">
                  <c:v>DECILE 2</c:v>
                </c:pt>
                <c:pt idx="2">
                  <c:v>DECILE 3</c:v>
                </c:pt>
                <c:pt idx="3">
                  <c:v>DECILE 4</c:v>
                </c:pt>
                <c:pt idx="4">
                  <c:v>DECILE 5</c:v>
                </c:pt>
                <c:pt idx="5">
                  <c:v>DECILE 6</c:v>
                </c:pt>
                <c:pt idx="6">
                  <c:v>DECILE 7</c:v>
                </c:pt>
                <c:pt idx="7">
                  <c:v>DECILE 8</c:v>
                </c:pt>
                <c:pt idx="8">
                  <c:v>DECILE 9</c:v>
                </c:pt>
                <c:pt idx="9">
                  <c:v>DECILE 10</c:v>
                </c:pt>
              </c:strCache>
            </c:strRef>
          </c:cat>
          <c:val>
            <c:numRef>
              <c:f>'PE % TABLE'!$B$6:$K$6</c:f>
              <c:numCache>
                <c:formatCode>0.000%</c:formatCode>
                <c:ptCount val="10"/>
                <c:pt idx="0">
                  <c:v>1.4433465531329931E-2</c:v>
                </c:pt>
                <c:pt idx="1">
                  <c:v>1.4556867436516937E-2</c:v>
                </c:pt>
                <c:pt idx="2">
                  <c:v>1.4313278068428123E-2</c:v>
                </c:pt>
                <c:pt idx="3">
                  <c:v>1.6065010634363535E-2</c:v>
                </c:pt>
                <c:pt idx="4">
                  <c:v>2.3274727781352644E-2</c:v>
                </c:pt>
                <c:pt idx="5">
                  <c:v>2.1183627249800691E-2</c:v>
                </c:pt>
                <c:pt idx="6">
                  <c:v>2.2291636182007104E-2</c:v>
                </c:pt>
                <c:pt idx="7">
                  <c:v>2.2210810362395233E-2</c:v>
                </c:pt>
                <c:pt idx="8">
                  <c:v>2.4294846868823997E-2</c:v>
                </c:pt>
                <c:pt idx="9">
                  <c:v>3.0366869047472336E-2</c:v>
                </c:pt>
              </c:numCache>
            </c:numRef>
          </c:val>
        </c:ser>
        <c:ser>
          <c:idx val="3"/>
          <c:order val="3"/>
          <c:tx>
            <c:strRef>
              <c:f>'PE % TABLE'!$A$7</c:f>
              <c:strCache>
                <c:ptCount val="1"/>
                <c:pt idx="0">
                  <c:v>REC/CULTURE</c:v>
                </c:pt>
              </c:strCache>
            </c:strRef>
          </c:tx>
          <c:cat>
            <c:strRef>
              <c:f>'PE % TABLE'!$B$2:$K$2</c:f>
              <c:strCache>
                <c:ptCount val="10"/>
                <c:pt idx="0">
                  <c:v>DECILE 1</c:v>
                </c:pt>
                <c:pt idx="1">
                  <c:v>DECILE 2</c:v>
                </c:pt>
                <c:pt idx="2">
                  <c:v>DECILE 3</c:v>
                </c:pt>
                <c:pt idx="3">
                  <c:v>DECILE 4</c:v>
                </c:pt>
                <c:pt idx="4">
                  <c:v>DECILE 5</c:v>
                </c:pt>
                <c:pt idx="5">
                  <c:v>DECILE 6</c:v>
                </c:pt>
                <c:pt idx="6">
                  <c:v>DECILE 7</c:v>
                </c:pt>
                <c:pt idx="7">
                  <c:v>DECILE 8</c:v>
                </c:pt>
                <c:pt idx="8">
                  <c:v>DECILE 9</c:v>
                </c:pt>
                <c:pt idx="9">
                  <c:v>DECILE 10</c:v>
                </c:pt>
              </c:strCache>
            </c:strRef>
          </c:cat>
          <c:val>
            <c:numRef>
              <c:f>'PE % TABLE'!$B$7:$K$7</c:f>
              <c:numCache>
                <c:formatCode>0.000%</c:formatCode>
                <c:ptCount val="10"/>
                <c:pt idx="0">
                  <c:v>4.083021601574844E-2</c:v>
                </c:pt>
                <c:pt idx="1">
                  <c:v>4.8638619294999796E-2</c:v>
                </c:pt>
                <c:pt idx="2">
                  <c:v>5.1642024269202336E-2</c:v>
                </c:pt>
                <c:pt idx="3">
                  <c:v>3.9093955436357575E-2</c:v>
                </c:pt>
                <c:pt idx="4">
                  <c:v>4.6155060071552644E-2</c:v>
                </c:pt>
                <c:pt idx="5">
                  <c:v>4.7492480425407435E-2</c:v>
                </c:pt>
                <c:pt idx="6">
                  <c:v>4.5400133572937117E-2</c:v>
                </c:pt>
                <c:pt idx="7">
                  <c:v>4.8232031485076619E-2</c:v>
                </c:pt>
                <c:pt idx="8">
                  <c:v>5.2688206359813541E-2</c:v>
                </c:pt>
                <c:pt idx="9">
                  <c:v>5.7303327771384346E-2</c:v>
                </c:pt>
              </c:numCache>
            </c:numRef>
          </c:val>
        </c:ser>
        <c:ser>
          <c:idx val="4"/>
          <c:order val="4"/>
          <c:tx>
            <c:strRef>
              <c:f>'PE % TABLE'!$A$8</c:f>
              <c:strCache>
                <c:ptCount val="1"/>
                <c:pt idx="0">
                  <c:v>HOUSING(CONTENTS)</c:v>
                </c:pt>
              </c:strCache>
            </c:strRef>
          </c:tx>
          <c:cat>
            <c:strRef>
              <c:f>'PE % TABLE'!$B$2:$K$2</c:f>
              <c:strCache>
                <c:ptCount val="10"/>
                <c:pt idx="0">
                  <c:v>DECILE 1</c:v>
                </c:pt>
                <c:pt idx="1">
                  <c:v>DECILE 2</c:v>
                </c:pt>
                <c:pt idx="2">
                  <c:v>DECILE 3</c:v>
                </c:pt>
                <c:pt idx="3">
                  <c:v>DECILE 4</c:v>
                </c:pt>
                <c:pt idx="4">
                  <c:v>DECILE 5</c:v>
                </c:pt>
                <c:pt idx="5">
                  <c:v>DECILE 6</c:v>
                </c:pt>
                <c:pt idx="6">
                  <c:v>DECILE 7</c:v>
                </c:pt>
                <c:pt idx="7">
                  <c:v>DECILE 8</c:v>
                </c:pt>
                <c:pt idx="8">
                  <c:v>DECILE 9</c:v>
                </c:pt>
                <c:pt idx="9">
                  <c:v>DECILE 10</c:v>
                </c:pt>
              </c:strCache>
            </c:strRef>
          </c:cat>
          <c:val>
            <c:numRef>
              <c:f>'PE % TABLE'!$B$8:$K$8</c:f>
              <c:numCache>
                <c:formatCode>0.000%</c:formatCode>
                <c:ptCount val="10"/>
                <c:pt idx="0">
                  <c:v>2.3303780998922097E-2</c:v>
                </c:pt>
                <c:pt idx="1">
                  <c:v>2.2804935575510318E-2</c:v>
                </c:pt>
                <c:pt idx="2">
                  <c:v>2.3390977239334865E-2</c:v>
                </c:pt>
                <c:pt idx="3">
                  <c:v>2.1558238184084776E-2</c:v>
                </c:pt>
                <c:pt idx="4">
                  <c:v>2.3867407006853355E-2</c:v>
                </c:pt>
                <c:pt idx="5">
                  <c:v>2.5182741257282943E-2</c:v>
                </c:pt>
                <c:pt idx="6">
                  <c:v>2.4008029955485358E-2</c:v>
                </c:pt>
                <c:pt idx="7">
                  <c:v>2.8956184323989633E-2</c:v>
                </c:pt>
                <c:pt idx="8">
                  <c:v>2.6447071099516207E-2</c:v>
                </c:pt>
                <c:pt idx="9">
                  <c:v>3.0916301478697627E-2</c:v>
                </c:pt>
              </c:numCache>
            </c:numRef>
          </c:val>
        </c:ser>
        <c:ser>
          <c:idx val="5"/>
          <c:order val="5"/>
          <c:tx>
            <c:strRef>
              <c:f>'PE % TABLE'!$A$9</c:f>
              <c:strCache>
                <c:ptCount val="1"/>
                <c:pt idx="0">
                  <c:v>BEVERAGE</c:v>
                </c:pt>
              </c:strCache>
            </c:strRef>
          </c:tx>
          <c:cat>
            <c:strRef>
              <c:f>'PE % TABLE'!$B$2:$K$2</c:f>
              <c:strCache>
                <c:ptCount val="10"/>
                <c:pt idx="0">
                  <c:v>DECILE 1</c:v>
                </c:pt>
                <c:pt idx="1">
                  <c:v>DECILE 2</c:v>
                </c:pt>
                <c:pt idx="2">
                  <c:v>DECILE 3</c:v>
                </c:pt>
                <c:pt idx="3">
                  <c:v>DECILE 4</c:v>
                </c:pt>
                <c:pt idx="4">
                  <c:v>DECILE 5</c:v>
                </c:pt>
                <c:pt idx="5">
                  <c:v>DECILE 6</c:v>
                </c:pt>
                <c:pt idx="6">
                  <c:v>DECILE 7</c:v>
                </c:pt>
                <c:pt idx="7">
                  <c:v>DECILE 8</c:v>
                </c:pt>
                <c:pt idx="8">
                  <c:v>DECILE 9</c:v>
                </c:pt>
                <c:pt idx="9">
                  <c:v>DECILE 10</c:v>
                </c:pt>
              </c:strCache>
            </c:strRef>
          </c:cat>
          <c:val>
            <c:numRef>
              <c:f>'PE % TABLE'!$B$9:$K$9</c:f>
              <c:numCache>
                <c:formatCode>0.000%</c:formatCode>
                <c:ptCount val="10"/>
                <c:pt idx="0">
                  <c:v>1.4915574021811375E-2</c:v>
                </c:pt>
                <c:pt idx="1">
                  <c:v>1.9617623613614531E-2</c:v>
                </c:pt>
                <c:pt idx="2">
                  <c:v>2.3149823620554535E-2</c:v>
                </c:pt>
                <c:pt idx="3">
                  <c:v>2.1323759591513603E-2</c:v>
                </c:pt>
                <c:pt idx="4">
                  <c:v>2.0572888568869855E-2</c:v>
                </c:pt>
                <c:pt idx="5">
                  <c:v>2.3658125250564051E-2</c:v>
                </c:pt>
                <c:pt idx="6">
                  <c:v>2.3098484374983408E-2</c:v>
                </c:pt>
                <c:pt idx="7">
                  <c:v>1.9557151294488415E-2</c:v>
                </c:pt>
                <c:pt idx="8">
                  <c:v>2.4610127445348847E-2</c:v>
                </c:pt>
                <c:pt idx="9">
                  <c:v>2.4599328036618413E-2</c:v>
                </c:pt>
              </c:numCache>
            </c:numRef>
          </c:val>
        </c:ser>
        <c:ser>
          <c:idx val="6"/>
          <c:order val="6"/>
          <c:tx>
            <c:strRef>
              <c:f>'PE % TABLE'!$A$10</c:f>
              <c:strCache>
                <c:ptCount val="1"/>
                <c:pt idx="0">
                  <c:v>OTHER</c:v>
                </c:pt>
              </c:strCache>
            </c:strRef>
          </c:tx>
          <c:cat>
            <c:strRef>
              <c:f>'PE % TABLE'!$B$2:$K$2</c:f>
              <c:strCache>
                <c:ptCount val="10"/>
                <c:pt idx="0">
                  <c:v>DECILE 1</c:v>
                </c:pt>
                <c:pt idx="1">
                  <c:v>DECILE 2</c:v>
                </c:pt>
                <c:pt idx="2">
                  <c:v>DECILE 3</c:v>
                </c:pt>
                <c:pt idx="3">
                  <c:v>DECILE 4</c:v>
                </c:pt>
                <c:pt idx="4">
                  <c:v>DECILE 5</c:v>
                </c:pt>
                <c:pt idx="5">
                  <c:v>DECILE 6</c:v>
                </c:pt>
                <c:pt idx="6">
                  <c:v>DECILE 7</c:v>
                </c:pt>
                <c:pt idx="7">
                  <c:v>DECILE 8</c:v>
                </c:pt>
                <c:pt idx="8">
                  <c:v>DECILE 9</c:v>
                </c:pt>
                <c:pt idx="9">
                  <c:v>DECILE 10</c:v>
                </c:pt>
              </c:strCache>
            </c:strRef>
          </c:cat>
          <c:val>
            <c:numRef>
              <c:f>'PE % TABLE'!$B$10:$K$10</c:f>
              <c:numCache>
                <c:formatCode>0.000%</c:formatCode>
                <c:ptCount val="10"/>
                <c:pt idx="0">
                  <c:v>1.6153559281328986E-2</c:v>
                </c:pt>
                <c:pt idx="1">
                  <c:v>7.9796917917935115E-3</c:v>
                </c:pt>
                <c:pt idx="2">
                  <c:v>1.1130396195635588E-2</c:v>
                </c:pt>
                <c:pt idx="3">
                  <c:v>2.0397404400275626E-2</c:v>
                </c:pt>
                <c:pt idx="4">
                  <c:v>1.7651080828132774E-2</c:v>
                </c:pt>
                <c:pt idx="5">
                  <c:v>2.4824490012064878E-2</c:v>
                </c:pt>
                <c:pt idx="6">
                  <c:v>2.2521251568785663E-2</c:v>
                </c:pt>
                <c:pt idx="7">
                  <c:v>2.3626281696675317E-2</c:v>
                </c:pt>
                <c:pt idx="8">
                  <c:v>2.8876732046313094E-2</c:v>
                </c:pt>
                <c:pt idx="9">
                  <c:v>2.968379277548986E-2</c:v>
                </c:pt>
              </c:numCache>
            </c:numRef>
          </c:val>
        </c:ser>
        <c:ser>
          <c:idx val="7"/>
          <c:order val="7"/>
          <c:tx>
            <c:strRef>
              <c:f>'PE % TABLE'!$A$11</c:f>
              <c:strCache>
                <c:ptCount val="1"/>
                <c:pt idx="0">
                  <c:v>MISC.</c:v>
                </c:pt>
              </c:strCache>
            </c:strRef>
          </c:tx>
          <c:cat>
            <c:strRef>
              <c:f>'PE % TABLE'!$B$2:$K$2</c:f>
              <c:strCache>
                <c:ptCount val="10"/>
                <c:pt idx="0">
                  <c:v>DECILE 1</c:v>
                </c:pt>
                <c:pt idx="1">
                  <c:v>DECILE 2</c:v>
                </c:pt>
                <c:pt idx="2">
                  <c:v>DECILE 3</c:v>
                </c:pt>
                <c:pt idx="3">
                  <c:v>DECILE 4</c:v>
                </c:pt>
                <c:pt idx="4">
                  <c:v>DECILE 5</c:v>
                </c:pt>
                <c:pt idx="5">
                  <c:v>DECILE 6</c:v>
                </c:pt>
                <c:pt idx="6">
                  <c:v>DECILE 7</c:v>
                </c:pt>
                <c:pt idx="7">
                  <c:v>DECILE 8</c:v>
                </c:pt>
                <c:pt idx="8">
                  <c:v>DECILE 9</c:v>
                </c:pt>
                <c:pt idx="9">
                  <c:v>DECILE 10</c:v>
                </c:pt>
              </c:strCache>
            </c:strRef>
          </c:cat>
          <c:val>
            <c:numRef>
              <c:f>'PE % TABLE'!$B$11:$K$11</c:f>
              <c:numCache>
                <c:formatCode>0.000%</c:formatCode>
                <c:ptCount val="10"/>
                <c:pt idx="0">
                  <c:v>1.2999446502729595E-2</c:v>
                </c:pt>
                <c:pt idx="1">
                  <c:v>1.3924913253388347E-2</c:v>
                </c:pt>
                <c:pt idx="2">
                  <c:v>1.4748788258534202E-2</c:v>
                </c:pt>
                <c:pt idx="3">
                  <c:v>1.5082984421651451E-2</c:v>
                </c:pt>
                <c:pt idx="4">
                  <c:v>1.5184095104591819E-2</c:v>
                </c:pt>
                <c:pt idx="5">
                  <c:v>1.6532337906691466E-2</c:v>
                </c:pt>
                <c:pt idx="6">
                  <c:v>1.6848872936842434E-2</c:v>
                </c:pt>
                <c:pt idx="7">
                  <c:v>1.6624598744594103E-2</c:v>
                </c:pt>
                <c:pt idx="8">
                  <c:v>2.0054844372138076E-2</c:v>
                </c:pt>
                <c:pt idx="9">
                  <c:v>2.0059875379777371E-2</c:v>
                </c:pt>
              </c:numCache>
            </c:numRef>
          </c:val>
        </c:ser>
        <c:ser>
          <c:idx val="8"/>
          <c:order val="8"/>
          <c:tx>
            <c:strRef>
              <c:f>'PE % TABLE'!$A$12</c:f>
              <c:strCache>
                <c:ptCount val="1"/>
                <c:pt idx="0">
                  <c:v>HEALTH</c:v>
                </c:pt>
              </c:strCache>
            </c:strRef>
          </c:tx>
          <c:cat>
            <c:strRef>
              <c:f>'PE % TABLE'!$B$2:$K$2</c:f>
              <c:strCache>
                <c:ptCount val="10"/>
                <c:pt idx="0">
                  <c:v>DECILE 1</c:v>
                </c:pt>
                <c:pt idx="1">
                  <c:v>DECILE 2</c:v>
                </c:pt>
                <c:pt idx="2">
                  <c:v>DECILE 3</c:v>
                </c:pt>
                <c:pt idx="3">
                  <c:v>DECILE 4</c:v>
                </c:pt>
                <c:pt idx="4">
                  <c:v>DECILE 5</c:v>
                </c:pt>
                <c:pt idx="5">
                  <c:v>DECILE 6</c:v>
                </c:pt>
                <c:pt idx="6">
                  <c:v>DECILE 7</c:v>
                </c:pt>
                <c:pt idx="7">
                  <c:v>DECILE 8</c:v>
                </c:pt>
                <c:pt idx="8">
                  <c:v>DECILE 9</c:v>
                </c:pt>
                <c:pt idx="9">
                  <c:v>DECILE 10</c:v>
                </c:pt>
              </c:strCache>
            </c:strRef>
          </c:cat>
          <c:val>
            <c:numRef>
              <c:f>'PE % TABLE'!$B$12:$K$12</c:f>
              <c:numCache>
                <c:formatCode>0.000%</c:formatCode>
                <c:ptCount val="10"/>
                <c:pt idx="0">
                  <c:v>6.7189765723713758E-3</c:v>
                </c:pt>
                <c:pt idx="1">
                  <c:v>6.7071210413109589E-3</c:v>
                </c:pt>
                <c:pt idx="2">
                  <c:v>9.334091450902627E-3</c:v>
                </c:pt>
                <c:pt idx="3">
                  <c:v>6.5977541417811701E-3</c:v>
                </c:pt>
                <c:pt idx="4">
                  <c:v>5.3718973538586599E-3</c:v>
                </c:pt>
                <c:pt idx="5">
                  <c:v>4.9639357131834039E-3</c:v>
                </c:pt>
                <c:pt idx="6">
                  <c:v>5.881464688127439E-3</c:v>
                </c:pt>
                <c:pt idx="7">
                  <c:v>5.9813200608547154E-3</c:v>
                </c:pt>
                <c:pt idx="8">
                  <c:v>5.4833598589654258E-3</c:v>
                </c:pt>
                <c:pt idx="9">
                  <c:v>8.5621564990375279E-3</c:v>
                </c:pt>
              </c:numCache>
            </c:numRef>
          </c:val>
        </c:ser>
        <c:ser>
          <c:idx val="9"/>
          <c:order val="9"/>
          <c:tx>
            <c:strRef>
              <c:f>'PE % TABLE'!$A$13</c:f>
              <c:strCache>
                <c:ptCount val="1"/>
                <c:pt idx="0">
                  <c:v>COMM</c:v>
                </c:pt>
              </c:strCache>
            </c:strRef>
          </c:tx>
          <c:cat>
            <c:strRef>
              <c:f>'PE % TABLE'!$B$2:$K$2</c:f>
              <c:strCache>
                <c:ptCount val="10"/>
                <c:pt idx="0">
                  <c:v>DECILE 1</c:v>
                </c:pt>
                <c:pt idx="1">
                  <c:v>DECILE 2</c:v>
                </c:pt>
                <c:pt idx="2">
                  <c:v>DECILE 3</c:v>
                </c:pt>
                <c:pt idx="3">
                  <c:v>DECILE 4</c:v>
                </c:pt>
                <c:pt idx="4">
                  <c:v>DECILE 5</c:v>
                </c:pt>
                <c:pt idx="5">
                  <c:v>DECILE 6</c:v>
                </c:pt>
                <c:pt idx="6">
                  <c:v>DECILE 7</c:v>
                </c:pt>
                <c:pt idx="7">
                  <c:v>DECILE 8</c:v>
                </c:pt>
                <c:pt idx="8">
                  <c:v>DECILE 9</c:v>
                </c:pt>
                <c:pt idx="9">
                  <c:v>DECILE 10</c:v>
                </c:pt>
              </c:strCache>
            </c:strRef>
          </c:cat>
          <c:val>
            <c:numRef>
              <c:f>'PE % TABLE'!$B$13:$K$13</c:f>
              <c:numCache>
                <c:formatCode>0.000%</c:formatCode>
                <c:ptCount val="10"/>
                <c:pt idx="0">
                  <c:v>5.7591368950193206E-3</c:v>
                </c:pt>
                <c:pt idx="1">
                  <c:v>5.6500401625317869E-3</c:v>
                </c:pt>
                <c:pt idx="2">
                  <c:v>4.5178859512288441E-3</c:v>
                </c:pt>
                <c:pt idx="3">
                  <c:v>4.2185665134821292E-3</c:v>
                </c:pt>
                <c:pt idx="4">
                  <c:v>5.302154170473119E-3</c:v>
                </c:pt>
                <c:pt idx="5">
                  <c:v>4.5368085936161595E-3</c:v>
                </c:pt>
                <c:pt idx="6">
                  <c:v>4.6691150917398446E-3</c:v>
                </c:pt>
                <c:pt idx="7">
                  <c:v>4.6459992745369804E-3</c:v>
                </c:pt>
                <c:pt idx="8">
                  <c:v>4.6172986511596719E-3</c:v>
                </c:pt>
                <c:pt idx="9">
                  <c:v>4.0937815481796079E-3</c:v>
                </c:pt>
              </c:numCache>
            </c:numRef>
          </c:val>
        </c:ser>
        <c:ser>
          <c:idx val="10"/>
          <c:order val="10"/>
          <c:tx>
            <c:strRef>
              <c:f>'PE % TABLE'!$A$14</c:f>
              <c:strCache>
                <c:ptCount val="1"/>
                <c:pt idx="0">
                  <c:v>EDUCATION</c:v>
                </c:pt>
              </c:strCache>
            </c:strRef>
          </c:tx>
          <c:cat>
            <c:strRef>
              <c:f>'PE % TABLE'!$B$2:$K$2</c:f>
              <c:strCache>
                <c:ptCount val="10"/>
                <c:pt idx="0">
                  <c:v>DECILE 1</c:v>
                </c:pt>
                <c:pt idx="1">
                  <c:v>DECILE 2</c:v>
                </c:pt>
                <c:pt idx="2">
                  <c:v>DECILE 3</c:v>
                </c:pt>
                <c:pt idx="3">
                  <c:v>DECILE 4</c:v>
                </c:pt>
                <c:pt idx="4">
                  <c:v>DECILE 5</c:v>
                </c:pt>
                <c:pt idx="5">
                  <c:v>DECILE 6</c:v>
                </c:pt>
                <c:pt idx="6">
                  <c:v>DECILE 7</c:v>
                </c:pt>
                <c:pt idx="7">
                  <c:v>DECILE 8</c:v>
                </c:pt>
                <c:pt idx="8">
                  <c:v>DECILE 9</c:v>
                </c:pt>
                <c:pt idx="9">
                  <c:v>DECILE 10</c:v>
                </c:pt>
              </c:strCache>
            </c:strRef>
          </c:cat>
          <c:val>
            <c:numRef>
              <c:f>'PE % TABLE'!$B$14:$K$14</c:f>
              <c:numCache>
                <c:formatCode>0.000%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1"/>
          <c:order val="11"/>
          <c:tx>
            <c:strRef>
              <c:f>'PE % TABLE'!$A$5</c:f>
              <c:strCache>
                <c:ptCount val="1"/>
                <c:pt idx="0">
                  <c:v>HOUSING (UTILITIES)</c:v>
                </c:pt>
              </c:strCache>
            </c:strRef>
          </c:tx>
          <c:cat>
            <c:strRef>
              <c:f>'PE % TABLE'!$B$2:$K$2</c:f>
              <c:strCache>
                <c:ptCount val="10"/>
                <c:pt idx="0">
                  <c:v>DECILE 1</c:v>
                </c:pt>
                <c:pt idx="1">
                  <c:v>DECILE 2</c:v>
                </c:pt>
                <c:pt idx="2">
                  <c:v>DECILE 3</c:v>
                </c:pt>
                <c:pt idx="3">
                  <c:v>DECILE 4</c:v>
                </c:pt>
                <c:pt idx="4">
                  <c:v>DECILE 5</c:v>
                </c:pt>
                <c:pt idx="5">
                  <c:v>DECILE 6</c:v>
                </c:pt>
                <c:pt idx="6">
                  <c:v>DECILE 7</c:v>
                </c:pt>
                <c:pt idx="7">
                  <c:v>DECILE 8</c:v>
                </c:pt>
                <c:pt idx="8">
                  <c:v>DECILE 9</c:v>
                </c:pt>
                <c:pt idx="9">
                  <c:v>DECILE 10</c:v>
                </c:pt>
              </c:strCache>
            </c:strRef>
          </c:cat>
          <c:val>
            <c:numRef>
              <c:f>'PE % TABLE'!$B$5:$K$5</c:f>
              <c:numCache>
                <c:formatCode>0.000%</c:formatCode>
                <c:ptCount val="10"/>
                <c:pt idx="0">
                  <c:v>0.32946629424310908</c:v>
                </c:pt>
                <c:pt idx="1">
                  <c:v>0.304935024119458</c:v>
                </c:pt>
                <c:pt idx="2">
                  <c:v>0.28533802734074026</c:v>
                </c:pt>
                <c:pt idx="3">
                  <c:v>0.26203714134363987</c:v>
                </c:pt>
                <c:pt idx="4">
                  <c:v>0.24651637455428235</c:v>
                </c:pt>
                <c:pt idx="5">
                  <c:v>0.24402051853556894</c:v>
                </c:pt>
                <c:pt idx="6">
                  <c:v>0.21758243114688738</c:v>
                </c:pt>
                <c:pt idx="7">
                  <c:v>0.23275083851652043</c:v>
                </c:pt>
                <c:pt idx="8">
                  <c:v>0.22046246946009901</c:v>
                </c:pt>
                <c:pt idx="9">
                  <c:v>0.19949455258670099</c:v>
                </c:pt>
              </c:numCache>
            </c:numRef>
          </c:val>
        </c:ser>
        <c:overlap val="100"/>
        <c:axId val="105282944"/>
        <c:axId val="105309312"/>
      </c:barChart>
      <c:catAx>
        <c:axId val="105282944"/>
        <c:scaling>
          <c:orientation val="minMax"/>
        </c:scaling>
        <c:axPos val="b"/>
        <c:tickLblPos val="nextTo"/>
        <c:crossAx val="105309312"/>
        <c:crosses val="autoZero"/>
        <c:auto val="1"/>
        <c:lblAlgn val="ctr"/>
        <c:lblOffset val="100"/>
      </c:catAx>
      <c:valAx>
        <c:axId val="105309312"/>
        <c:scaling>
          <c:orientation val="minMax"/>
        </c:scaling>
        <c:axPos val="l"/>
        <c:majorGridlines/>
        <c:numFmt formatCode="0%" sourceLinked="1"/>
        <c:tickLblPos val="nextTo"/>
        <c:crossAx val="105282944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NZ"/>
  <c:chart>
    <c:title/>
    <c:plotArea>
      <c:layout/>
      <c:lineChart>
        <c:grouping val="standard"/>
        <c:ser>
          <c:idx val="0"/>
          <c:order val="0"/>
          <c:tx>
            <c:v>PER CAPITA EMISSIONS BY NUMBER OF PEOPLE IN HOUSEHOLD</c:v>
          </c:tx>
          <c:marker>
            <c:symbol val="none"/>
          </c:marker>
          <c:cat>
            <c:strRef>
              <c:f>'BASIC TABLES'!$B$34:$E$34</c:f>
              <c:strCache>
                <c:ptCount val="4"/>
                <c:pt idx="0">
                  <c:v>1 PERSON</c:v>
                </c:pt>
                <c:pt idx="1">
                  <c:v>2 PERSON</c:v>
                </c:pt>
                <c:pt idx="2">
                  <c:v>3 PERSON</c:v>
                </c:pt>
                <c:pt idx="3">
                  <c:v>4 PERSON</c:v>
                </c:pt>
              </c:strCache>
            </c:strRef>
          </c:cat>
          <c:val>
            <c:numRef>
              <c:f>'BASIC TABLES'!$B$48:$E$48</c:f>
              <c:numCache>
                <c:formatCode>0.00</c:formatCode>
                <c:ptCount val="4"/>
                <c:pt idx="0">
                  <c:v>6.9982312983768695</c:v>
                </c:pt>
                <c:pt idx="1">
                  <c:v>6.32926034150851</c:v>
                </c:pt>
                <c:pt idx="2">
                  <c:v>5.1818730574655048</c:v>
                </c:pt>
                <c:pt idx="3">
                  <c:v>4.4171402753615929</c:v>
                </c:pt>
              </c:numCache>
            </c:numRef>
          </c:val>
        </c:ser>
        <c:marker val="1"/>
        <c:axId val="105537920"/>
        <c:axId val="105539456"/>
      </c:lineChart>
      <c:catAx>
        <c:axId val="105537920"/>
        <c:scaling>
          <c:orientation val="minMax"/>
        </c:scaling>
        <c:axPos val="b"/>
        <c:majorTickMark val="none"/>
        <c:tickLblPos val="nextTo"/>
        <c:crossAx val="105539456"/>
        <c:crosses val="autoZero"/>
        <c:auto val="1"/>
        <c:lblAlgn val="ctr"/>
        <c:lblOffset val="100"/>
      </c:catAx>
      <c:valAx>
        <c:axId val="10553945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TONS OF CO2</a:t>
                </a:r>
              </a:p>
            </c:rich>
          </c:tx>
        </c:title>
        <c:numFmt formatCode="0.00" sourceLinked="1"/>
        <c:majorTickMark val="none"/>
        <c:tickLblPos val="nextTo"/>
        <c:crossAx val="105537920"/>
        <c:crosses val="autoZero"/>
        <c:crossBetween val="between"/>
      </c:valAx>
    </c:plotArea>
    <c:plotVisOnly val="1"/>
    <c:dispBlanksAs val="gap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NZ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CO2</a:t>
            </a:r>
            <a:r>
              <a:rPr lang="en-US" baseline="0"/>
              <a:t> EMISSION % BREAKDOWN FOR AVERAGE HOUSEHOLD </a:t>
            </a:r>
            <a:r>
              <a:rPr lang="en-US"/>
              <a:t>IN 2007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strRef>
              <c:f>'BASIC TABLES'!$L$2</c:f>
              <c:strCache>
                <c:ptCount val="1"/>
                <c:pt idx="0">
                  <c:v>AVG IN 2007</c:v>
                </c:pt>
              </c:strCache>
            </c:strRef>
          </c:tx>
          <c:dLbls>
            <c:numFmt formatCode="0.0%" sourceLinked="0"/>
            <c:txPr>
              <a:bodyPr/>
              <a:lstStyle/>
              <a:p>
                <a:pPr>
                  <a:defRPr sz="1200" baseline="0"/>
                </a:pPr>
                <a:endParaRPr lang="en-US"/>
              </a:p>
            </c:txPr>
            <c:dLblPos val="bestFit"/>
            <c:showPercent val="1"/>
            <c:showLeaderLines val="1"/>
          </c:dLbls>
          <c:cat>
            <c:strRef>
              <c:f>'BASIC TABLES'!$A$3:$A$14</c:f>
              <c:strCache>
                <c:ptCount val="12"/>
                <c:pt idx="0">
                  <c:v>TRANSPORT</c:v>
                </c:pt>
                <c:pt idx="1">
                  <c:v>HOUSING (UTILITIES)</c:v>
                </c:pt>
                <c:pt idx="2">
                  <c:v>FOOD</c:v>
                </c:pt>
                <c:pt idx="3">
                  <c:v>REC/CULTURE</c:v>
                </c:pt>
                <c:pt idx="4">
                  <c:v>HOUSING(CONTENTS)</c:v>
                </c:pt>
                <c:pt idx="5">
                  <c:v>OTHER</c:v>
                </c:pt>
                <c:pt idx="6">
                  <c:v>MISC.</c:v>
                </c:pt>
                <c:pt idx="7">
                  <c:v>CLOTHING</c:v>
                </c:pt>
                <c:pt idx="8">
                  <c:v>BEVERAGE</c:v>
                </c:pt>
                <c:pt idx="9">
                  <c:v>HEALTH</c:v>
                </c:pt>
                <c:pt idx="10">
                  <c:v>COMM</c:v>
                </c:pt>
                <c:pt idx="11">
                  <c:v>EDUCATION</c:v>
                </c:pt>
              </c:strCache>
            </c:strRef>
          </c:cat>
          <c:val>
            <c:numRef>
              <c:f>'BASIC TABLES'!$L$3:$L$14</c:f>
              <c:numCache>
                <c:formatCode>0.00</c:formatCode>
                <c:ptCount val="12"/>
                <c:pt idx="0">
                  <c:v>5.1148730855003457</c:v>
                </c:pt>
                <c:pt idx="1">
                  <c:v>4.174658317559186</c:v>
                </c:pt>
                <c:pt idx="2">
                  <c:v>1.4982849187858709</c:v>
                </c:pt>
                <c:pt idx="3">
                  <c:v>0.7514937726202322</c:v>
                </c:pt>
                <c:pt idx="4">
                  <c:v>0.39644429579190527</c:v>
                </c:pt>
                <c:pt idx="5">
                  <c:v>0.38261028950942422</c:v>
                </c:pt>
                <c:pt idx="6">
                  <c:v>0.2707198582401249</c:v>
                </c:pt>
                <c:pt idx="7">
                  <c:v>0.25503283659360526</c:v>
                </c:pt>
                <c:pt idx="8">
                  <c:v>0.229285161174478</c:v>
                </c:pt>
                <c:pt idx="9">
                  <c:v>9.638855451511924E-2</c:v>
                </c:pt>
                <c:pt idx="10">
                  <c:v>7.5589227765231581E-2</c:v>
                </c:pt>
                <c:pt idx="11">
                  <c:v>0</c:v>
                </c:pt>
              </c:numCache>
            </c:numRef>
          </c:val>
        </c:ser>
        <c:firstSliceAng val="0"/>
      </c:pieChart>
    </c:plotArea>
    <c:legend>
      <c:legendPos val="b"/>
      <c:layout/>
    </c:legend>
    <c:plotVisOnly val="1"/>
    <c:dispBlanksAs val="zero"/>
  </c:chart>
  <c:printSettings>
    <c:headerFooter/>
    <c:pageMargins b="1" l="0.75000000000000189" r="0.75000000000000189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2801</xdr:colOff>
      <xdr:row>9</xdr:row>
      <xdr:rowOff>66675</xdr:rowOff>
    </xdr:from>
    <xdr:to>
      <xdr:col>26</xdr:col>
      <xdr:colOff>201706</xdr:colOff>
      <xdr:row>50</xdr:row>
      <xdr:rowOff>66674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44</xdr:col>
      <xdr:colOff>404814</xdr:colOff>
      <xdr:row>26</xdr:row>
      <xdr:rowOff>100853</xdr:rowOff>
    </xdr:from>
    <xdr:to>
      <xdr:col>59</xdr:col>
      <xdr:colOff>352426</xdr:colOff>
      <xdr:row>62</xdr:row>
      <xdr:rowOff>119062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507397</xdr:colOff>
      <xdr:row>11</xdr:row>
      <xdr:rowOff>69323</xdr:rowOff>
    </xdr:from>
    <xdr:to>
      <xdr:col>38</xdr:col>
      <xdr:colOff>216789</xdr:colOff>
      <xdr:row>44</xdr:row>
      <xdr:rowOff>41496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29</xdr:col>
      <xdr:colOff>145677</xdr:colOff>
      <xdr:row>81</xdr:row>
      <xdr:rowOff>79842</xdr:rowOff>
    </xdr:from>
    <xdr:to>
      <xdr:col>44</xdr:col>
      <xdr:colOff>474852</xdr:colOff>
      <xdr:row>125</xdr:row>
      <xdr:rowOff>106215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268941</xdr:colOff>
      <xdr:row>64</xdr:row>
      <xdr:rowOff>78440</xdr:rowOff>
    </xdr:from>
    <xdr:to>
      <xdr:col>28</xdr:col>
      <xdr:colOff>784</xdr:colOff>
      <xdr:row>108</xdr:row>
      <xdr:rowOff>65478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0.48691</cdr:x>
      <cdr:y>0.32715</cdr:y>
    </cdr:from>
    <cdr:to>
      <cdr:x>0.59977</cdr:x>
      <cdr:y>0.48555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856215" y="1954003"/>
          <a:ext cx="893824" cy="9460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400" b="1"/>
            <a:t>FOOD</a:t>
          </a:r>
        </a:p>
      </cdr:txBody>
    </cdr:sp>
  </cdr:relSizeAnchor>
  <cdr:relSizeAnchor xmlns:cdr="http://schemas.openxmlformats.org/drawingml/2006/chartDrawing">
    <cdr:from>
      <cdr:x>0.38785</cdr:x>
      <cdr:y>0.69688</cdr:y>
    </cdr:from>
    <cdr:to>
      <cdr:x>0.50071</cdr:x>
      <cdr:y>0.85527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071652" y="4162250"/>
          <a:ext cx="893824" cy="9460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400" b="1"/>
            <a:t>TRANSPORT</a:t>
          </a:r>
          <a:endParaRPr lang="en-US" sz="1100" b="1"/>
        </a:p>
      </cdr:txBody>
    </cdr:sp>
  </cdr:relSizeAnchor>
  <cdr:relSizeAnchor xmlns:cdr="http://schemas.openxmlformats.org/drawingml/2006/chartDrawing">
    <cdr:from>
      <cdr:x>0.15769</cdr:x>
      <cdr:y>0.51345</cdr:y>
    </cdr:from>
    <cdr:to>
      <cdr:x>0.27054</cdr:x>
      <cdr:y>0.67184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248868" y="3066689"/>
          <a:ext cx="893744" cy="9460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en-US" sz="1600" b="1"/>
            <a:t>  </a:t>
          </a:r>
          <a:r>
            <a:rPr lang="en-US" sz="1400" b="1"/>
            <a:t>HOUSING </a:t>
          </a:r>
          <a:r>
            <a:rPr lang="en-US" sz="1400" b="1" baseline="0"/>
            <a:t> </a:t>
          </a:r>
        </a:p>
        <a:p xmlns:a="http://schemas.openxmlformats.org/drawingml/2006/main">
          <a:pPr algn="ctr"/>
          <a:r>
            <a:rPr lang="en-US" sz="1400" b="1" baseline="0"/>
            <a:t>(UTILITIES)</a:t>
          </a:r>
          <a:endParaRPr lang="en-US" sz="1400" b="1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0.08511</cdr:x>
      <cdr:y>0.15059</cdr:y>
    </cdr:from>
    <cdr:to>
      <cdr:x>0.81747</cdr:x>
      <cdr:y>0.89679</cdr:y>
    </cdr:to>
    <cdr:sp macro="" textlink="">
      <cdr:nvSpPr>
        <cdr:cNvPr id="7" name="Straight Connector 6"/>
        <cdr:cNvSpPr/>
      </cdr:nvSpPr>
      <cdr:spPr>
        <a:xfrm xmlns:a="http://schemas.openxmlformats.org/drawingml/2006/main" flipV="1">
          <a:off x="723900" y="847726"/>
          <a:ext cx="6229350" cy="4200525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2">
          <a:schemeClr val="accent2"/>
        </a:lnRef>
        <a:fillRef xmlns:a="http://schemas.openxmlformats.org/drawingml/2006/main" idx="0">
          <a:schemeClr val="accent2"/>
        </a:fillRef>
        <a:effectRef xmlns:a="http://schemas.openxmlformats.org/drawingml/2006/main" idx="1">
          <a:schemeClr val="accent2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0.13214</cdr:x>
      <cdr:y>0.45516</cdr:y>
    </cdr:from>
    <cdr:to>
      <cdr:x>0.31691</cdr:x>
      <cdr:y>0.59729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1123950" y="2562226"/>
          <a:ext cx="1571625" cy="800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 b="1">
              <a:solidFill>
                <a:srgbClr val="FF0000"/>
              </a:solidFill>
            </a:rPr>
            <a:t>CONSTANT</a:t>
          </a:r>
          <a:r>
            <a:rPr lang="en-US" sz="1100" b="1" baseline="0">
              <a:solidFill>
                <a:srgbClr val="FF0000"/>
              </a:solidFill>
            </a:rPr>
            <a:t> RELATIONSHIP LINE</a:t>
          </a:r>
        </a:p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0.67861</cdr:x>
      <cdr:y>0.47885</cdr:y>
    </cdr:from>
    <cdr:to>
      <cdr:x>0.82531</cdr:x>
      <cdr:y>0.61083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5772150" y="2695576"/>
          <a:ext cx="1247775" cy="742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/>
            <a:t>TREND </a:t>
          </a:r>
        </a:p>
        <a:p xmlns:a="http://schemas.openxmlformats.org/drawingml/2006/main">
          <a:pPr algn="ctr"/>
          <a:r>
            <a:rPr lang="en-US" sz="1100" b="1"/>
            <a:t>LINE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246531</xdr:colOff>
      <xdr:row>47</xdr:row>
      <xdr:rowOff>89648</xdr:rowOff>
    </xdr:from>
    <xdr:to>
      <xdr:col>17</xdr:col>
      <xdr:colOff>262015</xdr:colOff>
      <xdr:row>79</xdr:row>
      <xdr:rowOff>78221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504264</xdr:colOff>
      <xdr:row>45</xdr:row>
      <xdr:rowOff>235324</xdr:rowOff>
    </xdr:from>
    <xdr:to>
      <xdr:col>31</xdr:col>
      <xdr:colOff>481853</xdr:colOff>
      <xdr:row>75</xdr:row>
      <xdr:rowOff>123265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43</xdr:col>
      <xdr:colOff>134620</xdr:colOff>
      <xdr:row>46</xdr:row>
      <xdr:rowOff>68580</xdr:rowOff>
    </xdr:from>
    <xdr:to>
      <xdr:col>54</xdr:col>
      <xdr:colOff>127000</xdr:colOff>
      <xdr:row>79</xdr:row>
      <xdr:rowOff>58420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357688</xdr:colOff>
      <xdr:row>0</xdr:row>
      <xdr:rowOff>0</xdr:rowOff>
    </xdr:from>
    <xdr:to>
      <xdr:col>34</xdr:col>
      <xdr:colOff>228600</xdr:colOff>
      <xdr:row>45</xdr:row>
      <xdr:rowOff>85725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718448</xdr:colOff>
      <xdr:row>85</xdr:row>
      <xdr:rowOff>130508</xdr:rowOff>
    </xdr:from>
    <xdr:to>
      <xdr:col>24</xdr:col>
      <xdr:colOff>134470</xdr:colOff>
      <xdr:row>127</xdr:row>
      <xdr:rowOff>134470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166407</xdr:colOff>
      <xdr:row>36</xdr:row>
      <xdr:rowOff>79001</xdr:rowOff>
    </xdr:from>
    <xdr:to>
      <xdr:col>15</xdr:col>
      <xdr:colOff>279026</xdr:colOff>
      <xdr:row>66</xdr:row>
      <xdr:rowOff>88527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390525</xdr:colOff>
      <xdr:row>30</xdr:row>
      <xdr:rowOff>133350</xdr:rowOff>
    </xdr:from>
    <xdr:to>
      <xdr:col>19</xdr:col>
      <xdr:colOff>581025</xdr:colOff>
      <xdr:row>64</xdr:row>
      <xdr:rowOff>57150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2" name="Table2" displayName="Table2" ref="E6:I35" totalsRowShown="0" headerRowDxfId="5" dataDxfId="4">
  <autoFilter ref="E6:I35">
    <filterColumn colId="2"/>
    <filterColumn colId="4"/>
  </autoFilter>
  <tableColumns count="5">
    <tableColumn id="1" name="Column1" dataDxfId="3"/>
    <tableColumn id="2" name="Column2" dataDxfId="2"/>
    <tableColumn id="5" name="Column22"/>
    <tableColumn id="3" name="Column3" dataDxfId="1"/>
    <tableColumn id="6" name="Column4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3"/>
  <sheetViews>
    <sheetView topLeftCell="E31" zoomScale="85" zoomScaleNormal="85" workbookViewId="0">
      <selection activeCell="I66" sqref="I66"/>
    </sheetView>
  </sheetViews>
  <sheetFormatPr defaultColWidth="8.85546875" defaultRowHeight="11.25"/>
  <cols>
    <col min="1" max="1" width="23.85546875" style="6" customWidth="1"/>
    <col min="2" max="13" width="16.85546875" style="6" customWidth="1"/>
    <col min="14" max="16384" width="8.85546875" style="6"/>
  </cols>
  <sheetData>
    <row r="1" spans="1:12">
      <c r="A1" s="24" t="s">
        <v>48</v>
      </c>
      <c r="B1" s="24"/>
      <c r="C1" s="24"/>
      <c r="D1" s="25"/>
      <c r="E1" s="25"/>
      <c r="F1" s="25"/>
      <c r="G1" s="25"/>
      <c r="H1" s="25"/>
      <c r="I1" s="25"/>
      <c r="J1" s="25"/>
      <c r="K1" s="25"/>
      <c r="L1" s="25"/>
    </row>
    <row r="2" spans="1:12">
      <c r="A2" s="24" t="s">
        <v>1</v>
      </c>
      <c r="B2" s="24" t="s">
        <v>2</v>
      </c>
      <c r="C2" s="24" t="s">
        <v>3</v>
      </c>
      <c r="D2" s="24" t="s">
        <v>4</v>
      </c>
      <c r="E2" s="24" t="s">
        <v>5</v>
      </c>
      <c r="F2" s="24" t="s">
        <v>6</v>
      </c>
      <c r="G2" s="24" t="s">
        <v>7</v>
      </c>
      <c r="H2" s="24" t="s">
        <v>8</v>
      </c>
      <c r="I2" s="24" t="s">
        <v>9</v>
      </c>
      <c r="J2" s="24" t="s">
        <v>10</v>
      </c>
      <c r="K2" s="24" t="s">
        <v>11</v>
      </c>
      <c r="L2" s="24" t="s">
        <v>12</v>
      </c>
    </row>
    <row r="3" spans="1:12">
      <c r="A3" s="25" t="s">
        <v>13</v>
      </c>
      <c r="B3" s="37">
        <v>2.9869758477719528</v>
      </c>
      <c r="C3" s="37">
        <v>3.6831048282683936</v>
      </c>
      <c r="D3" s="37">
        <v>4.4729811368963599</v>
      </c>
      <c r="E3" s="37">
        <v>5.0679706190046723</v>
      </c>
      <c r="F3" s="37">
        <v>5.5887284536543103</v>
      </c>
      <c r="G3" s="37">
        <v>6.4221870906984222</v>
      </c>
      <c r="H3" s="37">
        <v>6.8893888164262904</v>
      </c>
      <c r="I3" s="37">
        <v>7.9983643624566421</v>
      </c>
      <c r="J3" s="37">
        <v>9.0501576250888451</v>
      </c>
      <c r="K3" s="37">
        <v>10.628786029682441</v>
      </c>
      <c r="L3" s="38">
        <v>6.2768477468191879</v>
      </c>
    </row>
    <row r="4" spans="1:12">
      <c r="A4" s="25" t="s">
        <v>19</v>
      </c>
      <c r="B4" s="37">
        <v>2.0890088520286945</v>
      </c>
      <c r="C4" s="37">
        <v>2.2741493283849445</v>
      </c>
      <c r="D4" s="37">
        <v>2.9836244687781157</v>
      </c>
      <c r="E4" s="37">
        <v>4.2813102295109529</v>
      </c>
      <c r="F4" s="37">
        <v>4.5612907593375231</v>
      </c>
      <c r="G4" s="37">
        <v>5.0720718051121505</v>
      </c>
      <c r="H4" s="37">
        <v>6.3457108109915072</v>
      </c>
      <c r="I4" s="37">
        <v>7.0709025440203437</v>
      </c>
      <c r="J4" s="37">
        <v>7.854784373880328</v>
      </c>
      <c r="K4" s="37">
        <v>10.589551720714205</v>
      </c>
      <c r="L4" s="38">
        <v>5.3098367259661874</v>
      </c>
    </row>
    <row r="5" spans="1:12">
      <c r="A5" s="25" t="s">
        <v>16</v>
      </c>
      <c r="B5" s="37">
        <v>3.1234680707360254</v>
      </c>
      <c r="C5" s="37">
        <v>3.2720172632185944</v>
      </c>
      <c r="D5" s="37">
        <v>3.7829335661725554</v>
      </c>
      <c r="E5" s="37">
        <v>4.1269455671598898</v>
      </c>
      <c r="F5" s="37">
        <v>4.1974967751907943</v>
      </c>
      <c r="G5" s="37">
        <v>4.7733346822067189</v>
      </c>
      <c r="H5" s="37">
        <v>4.6620232657112144</v>
      </c>
      <c r="I5" s="37">
        <v>5.8709369115606718</v>
      </c>
      <c r="J5" s="37">
        <v>6.2905065842039249</v>
      </c>
      <c r="K5" s="37">
        <v>7.1151460537541258</v>
      </c>
      <c r="L5" s="38">
        <v>4.7212053960149936</v>
      </c>
    </row>
    <row r="6" spans="1:12">
      <c r="A6" s="25" t="s">
        <v>21</v>
      </c>
      <c r="B6" s="37">
        <v>0.38708626124996187</v>
      </c>
      <c r="C6" s="37">
        <v>0.52190266582828115</v>
      </c>
      <c r="D6" s="37">
        <v>0.68465584084161846</v>
      </c>
      <c r="E6" s="37">
        <v>0.61570899935608747</v>
      </c>
      <c r="F6" s="37">
        <v>0.78589390323205266</v>
      </c>
      <c r="G6" s="37">
        <v>0.92901000833492253</v>
      </c>
      <c r="H6" s="37">
        <v>0.97276456498706365</v>
      </c>
      <c r="I6" s="37">
        <v>1.2166109293960454</v>
      </c>
      <c r="J6" s="37">
        <v>1.5033647669282229</v>
      </c>
      <c r="K6" s="37">
        <v>2.0437728307510925</v>
      </c>
      <c r="L6" s="38">
        <v>0.96542269656231072</v>
      </c>
    </row>
    <row r="7" spans="1:12">
      <c r="A7" s="25" t="s">
        <v>17</v>
      </c>
      <c r="B7" s="37">
        <v>0.22092886935453324</v>
      </c>
      <c r="C7" s="37">
        <v>0.24470177902695114</v>
      </c>
      <c r="D7" s="37">
        <v>0.31011118205632909</v>
      </c>
      <c r="E7" s="37">
        <v>0.33953078198525077</v>
      </c>
      <c r="F7" s="37">
        <v>0.40639638695227109</v>
      </c>
      <c r="G7" s="37">
        <v>0.49260469143255786</v>
      </c>
      <c r="H7" s="37">
        <v>0.5144073150869638</v>
      </c>
      <c r="I7" s="37">
        <v>0.73039449588749306</v>
      </c>
      <c r="J7" s="37">
        <v>0.75462039090751509</v>
      </c>
      <c r="K7" s="37">
        <v>1.1026566771402284</v>
      </c>
      <c r="L7" s="38">
        <v>0.51131217708786492</v>
      </c>
    </row>
    <row r="8" spans="1:12">
      <c r="A8" s="25" t="s">
        <v>24</v>
      </c>
      <c r="B8" s="37">
        <v>0.15314199821224339</v>
      </c>
      <c r="C8" s="37">
        <v>8.5623779601268893E-2</v>
      </c>
      <c r="D8" s="37">
        <v>0.14756375014462503</v>
      </c>
      <c r="E8" s="37">
        <v>0.32124826747705743</v>
      </c>
      <c r="F8" s="37">
        <v>0.30054942593034462</v>
      </c>
      <c r="G8" s="37">
        <v>0.48559686641847455</v>
      </c>
      <c r="H8" s="37">
        <v>0.48255090373419585</v>
      </c>
      <c r="I8" s="37">
        <v>0.59595235050504891</v>
      </c>
      <c r="J8" s="37">
        <v>0.82394646813344019</v>
      </c>
      <c r="K8" s="37">
        <v>1.0586981864338965</v>
      </c>
      <c r="L8" s="38">
        <v>0.44752347927737723</v>
      </c>
    </row>
    <row r="9" spans="1:12">
      <c r="A9" s="25" t="s">
        <v>14</v>
      </c>
      <c r="B9" s="37">
        <v>0.14140541848402438</v>
      </c>
      <c r="C9" s="37">
        <v>0.21050124797053626</v>
      </c>
      <c r="D9" s="37">
        <v>0.30691403330055289</v>
      </c>
      <c r="E9" s="37">
        <v>0.33583786889955786</v>
      </c>
      <c r="F9" s="37">
        <v>0.35029978669906037</v>
      </c>
      <c r="G9" s="37">
        <v>0.46278136958407973</v>
      </c>
      <c r="H9" s="37">
        <v>0.49491896469408531</v>
      </c>
      <c r="I9" s="37">
        <v>0.49331208493858503</v>
      </c>
      <c r="J9" s="37">
        <v>0.70220645315362107</v>
      </c>
      <c r="K9" s="37">
        <v>0.8773563465031512</v>
      </c>
      <c r="L9" s="38">
        <v>0.4386781732515756</v>
      </c>
    </row>
    <row r="10" spans="1:12">
      <c r="A10" s="25" t="s">
        <v>15</v>
      </c>
      <c r="B10" s="37">
        <v>0.13683484327508241</v>
      </c>
      <c r="C10" s="37">
        <v>0.15619826449325444</v>
      </c>
      <c r="D10" s="37">
        <v>0.18976152793808598</v>
      </c>
      <c r="E10" s="37">
        <v>0.25301537058411466</v>
      </c>
      <c r="F10" s="37">
        <v>0.39630468759858778</v>
      </c>
      <c r="G10" s="37">
        <v>0.41437721406888167</v>
      </c>
      <c r="H10" s="37">
        <v>0.4776310567149103</v>
      </c>
      <c r="I10" s="37">
        <v>0.560248320579111</v>
      </c>
      <c r="J10" s="37">
        <v>0.69321047961055904</v>
      </c>
      <c r="K10" s="37">
        <v>1.0830606934697562</v>
      </c>
      <c r="L10" s="38">
        <v>0.43632242478280991</v>
      </c>
    </row>
    <row r="11" spans="1:12">
      <c r="A11" s="25" t="s">
        <v>23</v>
      </c>
      <c r="B11" s="37">
        <v>0.12323978749266615</v>
      </c>
      <c r="C11" s="37">
        <v>0.14941726253150567</v>
      </c>
      <c r="D11" s="37">
        <v>0.19553540298697697</v>
      </c>
      <c r="E11" s="37">
        <v>0.2375489801914944</v>
      </c>
      <c r="F11" s="37">
        <v>0.25854343489738507</v>
      </c>
      <c r="G11" s="37">
        <v>0.32339240315346052</v>
      </c>
      <c r="H11" s="37">
        <v>0.36101185752237219</v>
      </c>
      <c r="I11" s="37">
        <v>0.41934100444753086</v>
      </c>
      <c r="J11" s="37">
        <v>0.57222950861916255</v>
      </c>
      <c r="K11" s="37">
        <v>0.71545283465919218</v>
      </c>
      <c r="L11" s="38">
        <v>0.33607400361604428</v>
      </c>
    </row>
    <row r="12" spans="1:12">
      <c r="A12" s="25" t="s">
        <v>18</v>
      </c>
      <c r="B12" s="37">
        <v>6.3698500145631554E-2</v>
      </c>
      <c r="C12" s="37">
        <v>7.1968826464056418E-2</v>
      </c>
      <c r="D12" s="37">
        <v>0.12374883287875831</v>
      </c>
      <c r="E12" s="37">
        <v>0.10391111759583195</v>
      </c>
      <c r="F12" s="37">
        <v>9.1468657448199459E-2</v>
      </c>
      <c r="G12" s="37">
        <v>9.7100549749586415E-2</v>
      </c>
      <c r="H12" s="37">
        <v>0.12601902216084013</v>
      </c>
      <c r="I12" s="37">
        <v>0.15087358201993234</v>
      </c>
      <c r="J12" s="37">
        <v>0.1564579739166187</v>
      </c>
      <c r="K12" s="37">
        <v>0.30537672951884565</v>
      </c>
      <c r="L12" s="38">
        <v>0.12964074863805519</v>
      </c>
    </row>
    <row r="13" spans="1:12">
      <c r="A13" s="25" t="s">
        <v>20</v>
      </c>
      <c r="B13" s="37">
        <v>5.4598848261294929E-2</v>
      </c>
      <c r="C13" s="37">
        <v>6.062612519852794E-2</v>
      </c>
      <c r="D13" s="37">
        <v>5.9896896927214456E-2</v>
      </c>
      <c r="E13" s="37">
        <v>6.6440178225546764E-2</v>
      </c>
      <c r="F13" s="37">
        <v>9.0281122592222235E-2</v>
      </c>
      <c r="G13" s="37">
        <v>8.8745429836814813E-2</v>
      </c>
      <c r="H13" s="37">
        <v>0.10004265083921002</v>
      </c>
      <c r="I13" s="37">
        <v>0.11719127976429271</v>
      </c>
      <c r="J13" s="37">
        <v>0.13174644935024929</v>
      </c>
      <c r="K13" s="37">
        <v>0.1460082656382436</v>
      </c>
      <c r="L13" s="38">
        <v>9.1876466984036509E-2</v>
      </c>
    </row>
    <row r="14" spans="1:12">
      <c r="A14" s="25" t="s">
        <v>22</v>
      </c>
      <c r="B14" s="37">
        <v>0</v>
      </c>
      <c r="C14" s="37">
        <v>0</v>
      </c>
      <c r="D14" s="37">
        <v>0</v>
      </c>
      <c r="E14" s="37">
        <v>0</v>
      </c>
      <c r="F14" s="37">
        <v>0</v>
      </c>
      <c r="G14" s="37">
        <v>0</v>
      </c>
      <c r="H14" s="37">
        <v>0</v>
      </c>
      <c r="I14" s="37">
        <v>0</v>
      </c>
      <c r="J14" s="37">
        <v>0</v>
      </c>
      <c r="K14" s="37">
        <v>0</v>
      </c>
      <c r="L14" s="38">
        <v>0</v>
      </c>
    </row>
    <row r="15" spans="1:12" s="5" customFormat="1">
      <c r="A15" s="24" t="s">
        <v>25</v>
      </c>
      <c r="B15" s="39">
        <v>9.4803872970121095</v>
      </c>
      <c r="C15" s="39">
        <v>10.730211370986314</v>
      </c>
      <c r="D15" s="39">
        <v>13.257726638921191</v>
      </c>
      <c r="E15" s="39">
        <v>15.749467979990456</v>
      </c>
      <c r="F15" s="39">
        <v>17.027253393532749</v>
      </c>
      <c r="G15" s="39">
        <v>19.561202110596071</v>
      </c>
      <c r="H15" s="39">
        <v>21.426469228868651</v>
      </c>
      <c r="I15" s="39">
        <v>25.224127865575696</v>
      </c>
      <c r="J15" s="39">
        <v>28.533231073792489</v>
      </c>
      <c r="K15" s="39">
        <v>35.665866368265171</v>
      </c>
      <c r="L15" s="40">
        <v>19.664740039000442</v>
      </c>
    </row>
    <row r="17" spans="1:12">
      <c r="A17" s="24" t="s">
        <v>49</v>
      </c>
      <c r="B17" s="24"/>
      <c r="C17" s="24"/>
      <c r="D17" s="25"/>
      <c r="E17" s="25"/>
      <c r="F17" s="25"/>
      <c r="G17" s="25"/>
      <c r="H17" s="25"/>
      <c r="I17" s="25"/>
      <c r="J17" s="25"/>
      <c r="K17" s="25"/>
      <c r="L17" s="25"/>
    </row>
    <row r="18" spans="1:12">
      <c r="A18" s="24" t="s">
        <v>1</v>
      </c>
      <c r="B18" s="24" t="s">
        <v>27</v>
      </c>
      <c r="C18" s="24" t="s">
        <v>28</v>
      </c>
      <c r="D18" s="24" t="s">
        <v>29</v>
      </c>
      <c r="E18" s="24" t="s">
        <v>30</v>
      </c>
      <c r="F18" s="24" t="s">
        <v>31</v>
      </c>
      <c r="G18" s="24" t="s">
        <v>32</v>
      </c>
      <c r="H18" s="24" t="s">
        <v>33</v>
      </c>
      <c r="I18" s="24" t="s">
        <v>34</v>
      </c>
      <c r="J18" s="24" t="s">
        <v>35</v>
      </c>
      <c r="K18" s="24" t="s">
        <v>36</v>
      </c>
      <c r="L18" s="24" t="s">
        <v>12</v>
      </c>
    </row>
    <row r="19" spans="1:12">
      <c r="A19" s="24" t="s">
        <v>13</v>
      </c>
      <c r="B19" s="38">
        <v>6.1551007049407467</v>
      </c>
      <c r="C19" s="38">
        <v>7.4648590985120213</v>
      </c>
      <c r="D19" s="37">
        <v>8.6973743422437284</v>
      </c>
      <c r="E19" s="38">
        <v>9.000704832768891</v>
      </c>
      <c r="F19" s="37">
        <v>10.226251190916781</v>
      </c>
      <c r="G19" s="38">
        <v>4.4245041971941985</v>
      </c>
      <c r="H19" s="37">
        <v>5.7402441586386335</v>
      </c>
      <c r="I19" s="37">
        <v>5.9872662025073176</v>
      </c>
      <c r="J19" s="37">
        <v>2.7854194925815232</v>
      </c>
      <c r="K19" s="38">
        <v>8.2230536934765865</v>
      </c>
      <c r="L19" s="37">
        <v>6.2768477468191879</v>
      </c>
    </row>
    <row r="20" spans="1:12">
      <c r="A20" s="24" t="s">
        <v>19</v>
      </c>
      <c r="B20" s="38">
        <v>5.4615791010211003</v>
      </c>
      <c r="C20" s="38">
        <v>5.8176313044868975</v>
      </c>
      <c r="D20" s="37">
        <v>6.351963721096558</v>
      </c>
      <c r="E20" s="38">
        <v>6.2550550697977778</v>
      </c>
      <c r="F20" s="37">
        <v>10.858823049617738</v>
      </c>
      <c r="G20" s="38">
        <v>2.6255964670100069</v>
      </c>
      <c r="H20" s="37">
        <v>4.7167026077945859</v>
      </c>
      <c r="I20" s="37">
        <v>5.784459099212393</v>
      </c>
      <c r="J20" s="37">
        <v>2.4134701842956949</v>
      </c>
      <c r="K20" s="38">
        <v>6.4805857632114447</v>
      </c>
      <c r="L20" s="37">
        <v>5.3098367259661874</v>
      </c>
    </row>
    <row r="21" spans="1:12">
      <c r="A21" s="24" t="s">
        <v>16</v>
      </c>
      <c r="B21" s="38">
        <v>4.4800993245903538</v>
      </c>
      <c r="C21" s="38">
        <v>5.4033391585390369</v>
      </c>
      <c r="D21" s="37">
        <v>6.0658016299570674</v>
      </c>
      <c r="E21" s="38">
        <v>6.0385805222489326</v>
      </c>
      <c r="F21" s="37">
        <v>6.1833467322122617</v>
      </c>
      <c r="G21" s="38">
        <v>4.4073154362376634</v>
      </c>
      <c r="H21" s="37">
        <v>4.3786695201852339</v>
      </c>
      <c r="I21" s="37">
        <v>4.9450852946821202</v>
      </c>
      <c r="J21" s="37">
        <v>3.2060439751778724</v>
      </c>
      <c r="K21" s="38">
        <v>5.3132623439124362</v>
      </c>
      <c r="L21" s="37">
        <v>4.7212053960149936</v>
      </c>
    </row>
    <row r="22" spans="1:12">
      <c r="A22" s="24" t="s">
        <v>21</v>
      </c>
      <c r="B22" s="38">
        <v>1.1452212241571196</v>
      </c>
      <c r="C22" s="38">
        <v>1.0421552415651461</v>
      </c>
      <c r="D22" s="37">
        <v>1.297700656447395</v>
      </c>
      <c r="E22" s="38">
        <v>1.1228842752040276</v>
      </c>
      <c r="F22" s="37">
        <v>1.3736897676958588</v>
      </c>
      <c r="G22" s="38">
        <v>0.54731302885256428</v>
      </c>
      <c r="H22" s="37">
        <v>0.77790919684543935</v>
      </c>
      <c r="I22" s="37">
        <v>0.93442784600441609</v>
      </c>
      <c r="J22" s="37">
        <v>0.47067034081037812</v>
      </c>
      <c r="K22" s="38">
        <v>1.1305158466114953</v>
      </c>
      <c r="L22" s="37">
        <v>0.96542269656231072</v>
      </c>
    </row>
    <row r="23" spans="1:12">
      <c r="A23" s="24" t="s">
        <v>17</v>
      </c>
      <c r="B23" s="38">
        <v>0.57057259378289893</v>
      </c>
      <c r="C23" s="38">
        <v>0.57735127070667214</v>
      </c>
      <c r="D23" s="37">
        <v>0.65459020688606528</v>
      </c>
      <c r="E23" s="38">
        <v>0.74813797799098603</v>
      </c>
      <c r="F23" s="37">
        <v>0.72404684812268227</v>
      </c>
      <c r="G23" s="38">
        <v>0.29547803556134855</v>
      </c>
      <c r="H23" s="37">
        <v>0.36663191529748201</v>
      </c>
      <c r="I23" s="37">
        <v>0.33134210781316037</v>
      </c>
      <c r="J23" s="37">
        <v>0.26175084867840431</v>
      </c>
      <c r="K23" s="38">
        <v>0.73311347085514389</v>
      </c>
      <c r="L23" s="37">
        <v>0.51131217708786492</v>
      </c>
    </row>
    <row r="24" spans="1:12">
      <c r="A24" s="24" t="s">
        <v>24</v>
      </c>
      <c r="B24" s="38">
        <v>0.60883123744608969</v>
      </c>
      <c r="C24" s="38">
        <v>0.51543614309410346</v>
      </c>
      <c r="D24" s="37">
        <v>0.64360030364301268</v>
      </c>
      <c r="E24" s="38">
        <v>0.33708411602697397</v>
      </c>
      <c r="F24" s="37">
        <v>0.54816700860235523</v>
      </c>
      <c r="G24" s="38">
        <v>0.10237734772502954</v>
      </c>
      <c r="H24" s="37">
        <v>0.18441267176265508</v>
      </c>
      <c r="I24" s="37">
        <v>0.44735203109327681</v>
      </c>
      <c r="J24" s="37">
        <v>0.20750496568436408</v>
      </c>
      <c r="K24" s="38">
        <v>0.5439662654067341</v>
      </c>
      <c r="L24" s="37">
        <v>0.44752347927737723</v>
      </c>
    </row>
    <row r="25" spans="1:12">
      <c r="A25" s="24" t="s">
        <v>14</v>
      </c>
      <c r="B25" s="38">
        <v>0.50938088249358771</v>
      </c>
      <c r="C25" s="38">
        <v>0.48367080640558335</v>
      </c>
      <c r="D25" s="37">
        <v>0.39850617936406868</v>
      </c>
      <c r="E25" s="38">
        <v>0.36797546400956338</v>
      </c>
      <c r="F25" s="37">
        <v>0.6700688580436156</v>
      </c>
      <c r="G25" s="38">
        <v>0.20085996943753462</v>
      </c>
      <c r="H25" s="37">
        <v>0.39529241985306807</v>
      </c>
      <c r="I25" s="37">
        <v>0.69095829486511906</v>
      </c>
      <c r="J25" s="37">
        <v>0.22014252650353791</v>
      </c>
      <c r="K25" s="38">
        <v>0.60418678806810411</v>
      </c>
      <c r="L25" s="37">
        <v>0.4386781732515756</v>
      </c>
    </row>
    <row r="26" spans="1:12">
      <c r="A26" s="24" t="s">
        <v>15</v>
      </c>
      <c r="B26" s="38">
        <v>0.41566810881675986</v>
      </c>
      <c r="C26" s="38">
        <v>0.3769412663804157</v>
      </c>
      <c r="D26" s="37">
        <v>0.64932005818270244</v>
      </c>
      <c r="E26" s="38">
        <v>0.38985021385919705</v>
      </c>
      <c r="F26" s="37">
        <v>0.95655300817769873</v>
      </c>
      <c r="G26" s="38">
        <v>0.24397910734896769</v>
      </c>
      <c r="H26" s="37">
        <v>0.4866673199500573</v>
      </c>
      <c r="I26" s="37">
        <v>0.59381158402394252</v>
      </c>
      <c r="J26" s="37">
        <v>0.17943436995506093</v>
      </c>
      <c r="K26" s="38">
        <v>0.51248521490762</v>
      </c>
      <c r="L26" s="37">
        <v>0.43632242478280991</v>
      </c>
    </row>
    <row r="27" spans="1:12">
      <c r="A27" s="24" t="s">
        <v>23</v>
      </c>
      <c r="B27" s="38">
        <v>0.35105162722587274</v>
      </c>
      <c r="C27" s="38">
        <v>0.35571805449720206</v>
      </c>
      <c r="D27" s="37">
        <v>0.47561130974697596</v>
      </c>
      <c r="E27" s="38">
        <v>0.42722253489259876</v>
      </c>
      <c r="F27" s="37">
        <v>0.5183230446419127</v>
      </c>
      <c r="G27" s="38">
        <v>0.18372864303307773</v>
      </c>
      <c r="H27" s="37">
        <v>0.23533675282113545</v>
      </c>
      <c r="I27" s="37">
        <v>0.32261138034997783</v>
      </c>
      <c r="J27" s="37">
        <v>0.16590075597747039</v>
      </c>
      <c r="K27" s="38">
        <v>0.47339328274925596</v>
      </c>
      <c r="L27" s="37">
        <v>0.33607400361604428</v>
      </c>
    </row>
    <row r="28" spans="1:12">
      <c r="A28" s="24" t="s">
        <v>18</v>
      </c>
      <c r="B28" s="38">
        <v>0.16609305789782164</v>
      </c>
      <c r="C28" s="38">
        <v>0.11615427515790004</v>
      </c>
      <c r="D28" s="37">
        <v>0.13384324290343555</v>
      </c>
      <c r="E28" s="38">
        <v>0.13729602723125894</v>
      </c>
      <c r="F28" s="37">
        <v>0.24980605447753712</v>
      </c>
      <c r="G28" s="38">
        <v>6.8424960827714765E-2</v>
      </c>
      <c r="H28" s="37">
        <v>9.4583557477239552E-2</v>
      </c>
      <c r="I28" s="37">
        <v>0.10257672036922663</v>
      </c>
      <c r="J28" s="37">
        <v>6.8931787275889708E-2</v>
      </c>
      <c r="K28" s="38">
        <v>0.1242252988907605</v>
      </c>
      <c r="L28" s="37">
        <v>0.12964074863805519</v>
      </c>
    </row>
    <row r="29" spans="1:12">
      <c r="A29" s="24" t="s">
        <v>20</v>
      </c>
      <c r="B29" s="38">
        <v>9.8720181994016748E-2</v>
      </c>
      <c r="C29" s="38">
        <v>0.10537551211765955</v>
      </c>
      <c r="D29" s="37">
        <v>0.10271551627234221</v>
      </c>
      <c r="E29" s="38">
        <v>8.7746591595760856E-2</v>
      </c>
      <c r="F29" s="37">
        <v>0.12591371887539612</v>
      </c>
      <c r="G29" s="38">
        <v>6.5068208190611584E-2</v>
      </c>
      <c r="H29" s="37">
        <v>9.7821423142211622E-2</v>
      </c>
      <c r="I29" s="37">
        <v>0.11085940338677783</v>
      </c>
      <c r="J29" s="37">
        <v>5.3980945521549993E-2</v>
      </c>
      <c r="K29" s="38">
        <v>0.10792435928941971</v>
      </c>
      <c r="L29" s="37">
        <v>9.1876466984036509E-2</v>
      </c>
    </row>
    <row r="30" spans="1:12">
      <c r="A30" s="24" t="s">
        <v>22</v>
      </c>
      <c r="B30" s="38">
        <v>0</v>
      </c>
      <c r="C30" s="38">
        <v>0</v>
      </c>
      <c r="D30" s="37">
        <v>0</v>
      </c>
      <c r="E30" s="38">
        <v>0</v>
      </c>
      <c r="F30" s="37">
        <v>0</v>
      </c>
      <c r="G30" s="38">
        <v>0</v>
      </c>
      <c r="H30" s="37">
        <v>0</v>
      </c>
      <c r="I30" s="37">
        <v>0</v>
      </c>
      <c r="J30" s="37">
        <v>0</v>
      </c>
      <c r="K30" s="38">
        <v>0</v>
      </c>
      <c r="L30" s="37">
        <v>0</v>
      </c>
    </row>
    <row r="31" spans="1:12">
      <c r="A31" s="24" t="s">
        <v>25</v>
      </c>
      <c r="B31" s="40">
        <v>19.962318044366366</v>
      </c>
      <c r="C31" s="40">
        <v>22.25863213146264</v>
      </c>
      <c r="D31" s="39">
        <v>25.471027166743351</v>
      </c>
      <c r="E31" s="40">
        <v>24.912537625625969</v>
      </c>
      <c r="F31" s="39">
        <v>32.434989281383835</v>
      </c>
      <c r="G31" s="40">
        <v>13.164645401418717</v>
      </c>
      <c r="H31" s="39">
        <v>17.474271543767742</v>
      </c>
      <c r="I31" s="39">
        <v>20.25074996430773</v>
      </c>
      <c r="J31" s="39">
        <v>10.033250192461745</v>
      </c>
      <c r="K31" s="40">
        <v>24.246712327379001</v>
      </c>
      <c r="L31" s="37">
        <v>19.664740039000442</v>
      </c>
    </row>
    <row r="33" spans="1:11">
      <c r="A33" s="22" t="s">
        <v>50</v>
      </c>
      <c r="B33" s="22"/>
      <c r="C33" s="22"/>
      <c r="D33" s="21"/>
      <c r="E33" s="21"/>
      <c r="F33" s="21"/>
      <c r="G33" s="21"/>
    </row>
    <row r="34" spans="1:11">
      <c r="A34" s="22" t="s">
        <v>1</v>
      </c>
      <c r="B34" s="22" t="s">
        <v>35</v>
      </c>
      <c r="C34" s="22" t="s">
        <v>38</v>
      </c>
      <c r="D34" s="22" t="s">
        <v>39</v>
      </c>
      <c r="E34" s="22" t="s">
        <v>40</v>
      </c>
      <c r="F34" s="22" t="s">
        <v>41</v>
      </c>
      <c r="G34" s="22" t="s">
        <v>12</v>
      </c>
    </row>
    <row r="35" spans="1:11">
      <c r="A35" s="22" t="s">
        <v>13</v>
      </c>
      <c r="B35" s="37">
        <v>2.7854194925815232</v>
      </c>
      <c r="C35" s="37">
        <v>5.7664086737667972</v>
      </c>
      <c r="D35" s="37">
        <v>7.607749940171713</v>
      </c>
      <c r="E35" s="37">
        <v>8.5628553687752422</v>
      </c>
      <c r="F35" s="37">
        <v>9.4254809364920469</v>
      </c>
      <c r="G35" s="37">
        <v>6.2768477468191879</v>
      </c>
    </row>
    <row r="36" spans="1:11">
      <c r="A36" s="22" t="s">
        <v>19</v>
      </c>
      <c r="B36" s="37">
        <v>2.4134701842956949</v>
      </c>
      <c r="C36" s="37">
        <v>5.0216754450773617</v>
      </c>
      <c r="D36" s="37">
        <v>6.5003920276991156</v>
      </c>
      <c r="E36" s="37">
        <v>7.3983590179212557</v>
      </c>
      <c r="F36" s="37">
        <v>6.9943057725307618</v>
      </c>
      <c r="G36" s="37">
        <v>5.3098367259661874</v>
      </c>
    </row>
    <row r="37" spans="1:11">
      <c r="A37" s="22" t="s">
        <v>16</v>
      </c>
      <c r="B37" s="37">
        <v>3.2060439751778724</v>
      </c>
      <c r="C37" s="37">
        <v>4.3903346891871715</v>
      </c>
      <c r="D37" s="37">
        <v>5.3361108742630972</v>
      </c>
      <c r="E37" s="37">
        <v>5.8492279047355549</v>
      </c>
      <c r="F37" s="37">
        <v>6.1363493260786433</v>
      </c>
      <c r="G37" s="37">
        <v>4.7212053960149936</v>
      </c>
    </row>
    <row r="38" spans="1:11">
      <c r="A38" s="22" t="s">
        <v>21</v>
      </c>
      <c r="B38" s="37">
        <v>0.47067034081037812</v>
      </c>
      <c r="C38" s="37">
        <v>1.0379605536386791</v>
      </c>
      <c r="D38" s="37">
        <v>1.0556696317998895</v>
      </c>
      <c r="E38" s="37">
        <v>1.3049700353340623</v>
      </c>
      <c r="F38" s="37">
        <v>1.0824523914036961</v>
      </c>
      <c r="G38" s="37">
        <v>0.96542269656231072</v>
      </c>
    </row>
    <row r="39" spans="1:11">
      <c r="A39" s="22" t="s">
        <v>17</v>
      </c>
      <c r="B39" s="37">
        <v>0.26175084867840431</v>
      </c>
      <c r="C39" s="37">
        <v>0.51568442281429194</v>
      </c>
      <c r="D39" s="37">
        <v>0.54663155293174859</v>
      </c>
      <c r="E39" s="37">
        <v>0.67385596559266214</v>
      </c>
      <c r="F39" s="37">
        <v>0.70339408911297474</v>
      </c>
      <c r="G39" s="37">
        <v>0.51131217708786492</v>
      </c>
    </row>
    <row r="40" spans="1:11">
      <c r="A40" s="22" t="s">
        <v>24</v>
      </c>
      <c r="B40" s="37">
        <v>0.20750496568436408</v>
      </c>
      <c r="C40" s="37">
        <v>0.5269400107531208</v>
      </c>
      <c r="D40" s="37">
        <v>0.45745868322625227</v>
      </c>
      <c r="E40" s="37">
        <v>0.56431524983969217</v>
      </c>
      <c r="F40" s="37">
        <v>0.47494050849495284</v>
      </c>
      <c r="G40" s="39">
        <v>0.44752347927737723</v>
      </c>
    </row>
    <row r="41" spans="1:11">
      <c r="A41" s="22" t="s">
        <v>14</v>
      </c>
      <c r="B41" s="37">
        <v>0.22014252650353791</v>
      </c>
      <c r="C41" s="37">
        <v>0.48367080640558335</v>
      </c>
      <c r="D41" s="37">
        <v>0.5366978383370925</v>
      </c>
      <c r="E41" s="37">
        <v>0.5366978383370925</v>
      </c>
      <c r="F41" s="37">
        <v>0.41939561618557231</v>
      </c>
      <c r="G41" s="37">
        <v>0.4386781732515756</v>
      </c>
    </row>
    <row r="42" spans="1:11">
      <c r="A42" s="22" t="s">
        <v>15</v>
      </c>
      <c r="B42" s="37">
        <v>0.17943436995506093</v>
      </c>
      <c r="C42" s="37">
        <v>0.39759558234646591</v>
      </c>
      <c r="D42" s="37">
        <v>0.52410326763852322</v>
      </c>
      <c r="E42" s="37">
        <v>0.68546511112329023</v>
      </c>
      <c r="F42" s="37">
        <v>0.55508474158759846</v>
      </c>
      <c r="G42" s="37">
        <v>0.43632242478280991</v>
      </c>
    </row>
    <row r="43" spans="1:11">
      <c r="A43" s="22" t="s">
        <v>23</v>
      </c>
      <c r="B43" s="37">
        <v>0.16590075597747039</v>
      </c>
      <c r="C43" s="37">
        <v>0.32304079695471338</v>
      </c>
      <c r="D43" s="37">
        <v>0.3791494371811962</v>
      </c>
      <c r="E43" s="37">
        <v>0.47607922363031868</v>
      </c>
      <c r="F43" s="37">
        <v>0.43521278938760344</v>
      </c>
      <c r="G43" s="37">
        <v>0.33607400361604428</v>
      </c>
    </row>
    <row r="44" spans="1:11">
      <c r="A44" s="22" t="s">
        <v>18</v>
      </c>
      <c r="B44" s="37">
        <v>6.8931787275889708E-2</v>
      </c>
      <c r="C44" s="37">
        <v>0.14863375317402328</v>
      </c>
      <c r="D44" s="37">
        <v>0.1365766777298747</v>
      </c>
      <c r="E44" s="37">
        <v>0.16600197658930332</v>
      </c>
      <c r="F44" s="37">
        <v>0.12167794618224087</v>
      </c>
      <c r="G44" s="37">
        <v>0.12964074863805519</v>
      </c>
    </row>
    <row r="45" spans="1:11">
      <c r="A45" s="22" t="s">
        <v>20</v>
      </c>
      <c r="B45" s="37">
        <v>5.3980945521549993E-2</v>
      </c>
      <c r="C45" s="37">
        <v>9.6634395558721803E-2</v>
      </c>
      <c r="D45" s="37">
        <v>0.11477677815858106</v>
      </c>
      <c r="E45" s="37">
        <v>9.9022239151159874E-2</v>
      </c>
      <c r="F45" s="37">
        <v>0.1015368201461205</v>
      </c>
      <c r="G45" s="37">
        <v>9.1876466984036509E-2</v>
      </c>
    </row>
    <row r="46" spans="1:11">
      <c r="A46" s="22" t="s">
        <v>22</v>
      </c>
      <c r="B46" s="37">
        <v>0</v>
      </c>
      <c r="C46" s="37">
        <v>0</v>
      </c>
      <c r="D46" s="37">
        <v>0</v>
      </c>
      <c r="E46" s="37">
        <v>0</v>
      </c>
      <c r="F46" s="37">
        <v>0</v>
      </c>
      <c r="G46" s="37">
        <v>0</v>
      </c>
    </row>
    <row r="47" spans="1:11">
      <c r="A47" s="22" t="s">
        <v>25</v>
      </c>
      <c r="B47" s="39">
        <v>10.033250192461745</v>
      </c>
      <c r="C47" s="39">
        <v>18.708579129676934</v>
      </c>
      <c r="D47" s="39">
        <v>23.195316709137085</v>
      </c>
      <c r="E47" s="39">
        <v>26.316849931029633</v>
      </c>
      <c r="F47" s="39">
        <v>26.449830937602211</v>
      </c>
      <c r="G47" s="39">
        <v>19.664740039000442</v>
      </c>
      <c r="J47" s="42"/>
      <c r="K47" s="42"/>
    </row>
    <row r="48" spans="1:11">
      <c r="A48" s="6" t="s">
        <v>52</v>
      </c>
      <c r="B48" s="6">
        <f>B47/1</f>
        <v>10.033250192461745</v>
      </c>
      <c r="C48" s="6">
        <f>C47/2</f>
        <v>9.3542895648384672</v>
      </c>
      <c r="D48" s="6">
        <f>D47/3</f>
        <v>7.7317722363790287</v>
      </c>
      <c r="E48" s="6">
        <f>E47/4</f>
        <v>6.5792124827574083</v>
      </c>
      <c r="J48" s="42"/>
      <c r="K48" s="42"/>
    </row>
    <row r="49" spans="1:11">
      <c r="J49" s="42"/>
      <c r="K49" s="42"/>
    </row>
    <row r="50" spans="1:11">
      <c r="A50" s="24" t="s">
        <v>51</v>
      </c>
      <c r="B50" s="24"/>
      <c r="C50" s="24"/>
      <c r="D50" s="25"/>
      <c r="E50" s="25"/>
      <c r="F50" s="25"/>
      <c r="G50" s="25"/>
      <c r="J50" s="42"/>
      <c r="K50" s="42"/>
    </row>
    <row r="51" spans="1:11">
      <c r="A51" s="24" t="s">
        <v>1</v>
      </c>
      <c r="B51" s="24" t="s">
        <v>43</v>
      </c>
      <c r="C51" s="24" t="s">
        <v>44</v>
      </c>
      <c r="D51" s="24" t="s">
        <v>45</v>
      </c>
      <c r="E51" s="24" t="s">
        <v>46</v>
      </c>
      <c r="F51" s="24" t="s">
        <v>47</v>
      </c>
      <c r="G51" s="24" t="s">
        <v>12</v>
      </c>
      <c r="J51" s="42"/>
      <c r="K51" s="42"/>
    </row>
    <row r="52" spans="1:11">
      <c r="A52" s="24" t="s">
        <v>13</v>
      </c>
      <c r="B52" s="37">
        <v>6.9499079862634856</v>
      </c>
      <c r="C52" s="37">
        <v>6.588458006589013</v>
      </c>
      <c r="D52" s="37">
        <v>5.581270139418212</v>
      </c>
      <c r="E52" s="37">
        <v>6.2364371116858708</v>
      </c>
      <c r="F52" s="38">
        <v>6.3247511681752613</v>
      </c>
      <c r="G52" s="38">
        <v>6.2768477468191879</v>
      </c>
      <c r="I52" s="24" t="s">
        <v>13</v>
      </c>
      <c r="J52" s="42">
        <v>3</v>
      </c>
      <c r="K52" s="42"/>
    </row>
    <row r="53" spans="1:11">
      <c r="A53" s="24" t="s">
        <v>19</v>
      </c>
      <c r="B53" s="37">
        <v>6.0254715634937552</v>
      </c>
      <c r="C53" s="37">
        <v>5.1186034355993959</v>
      </c>
      <c r="D53" s="37">
        <v>4.9915340353148983</v>
      </c>
      <c r="E53" s="37">
        <v>4.9564518731796676</v>
      </c>
      <c r="F53" s="38">
        <v>5.030389670558189</v>
      </c>
      <c r="G53" s="38">
        <v>5.3098367259661874</v>
      </c>
      <c r="I53" s="24" t="s">
        <v>19</v>
      </c>
      <c r="J53" s="6">
        <v>4</v>
      </c>
    </row>
    <row r="54" spans="1:11">
      <c r="A54" s="24" t="s">
        <v>16</v>
      </c>
      <c r="B54" s="37">
        <v>4.626105136779592</v>
      </c>
      <c r="C54" s="37">
        <v>5.7361081113109735</v>
      </c>
      <c r="D54" s="37">
        <v>4.3704920871257835</v>
      </c>
      <c r="E54" s="37">
        <v>4.8624642169824774</v>
      </c>
      <c r="F54" s="38">
        <v>4.8151705231432551</v>
      </c>
      <c r="G54" s="38">
        <v>4.7212053960149936</v>
      </c>
      <c r="I54" s="24" t="s">
        <v>16</v>
      </c>
      <c r="J54" s="6">
        <f>J53+1</f>
        <v>5</v>
      </c>
    </row>
    <row r="55" spans="1:11">
      <c r="A55" s="24" t="s">
        <v>21</v>
      </c>
      <c r="B55" s="37">
        <v>0.97610410217832011</v>
      </c>
      <c r="C55" s="37">
        <v>1.1110031166810876</v>
      </c>
      <c r="D55" s="37">
        <v>0.8778608718134735</v>
      </c>
      <c r="E55" s="37">
        <v>0.98290413069394411</v>
      </c>
      <c r="F55" s="38">
        <v>1.0345350052616074</v>
      </c>
      <c r="G55" s="38">
        <v>0.96542269656231072</v>
      </c>
      <c r="I55" s="24" t="s">
        <v>21</v>
      </c>
      <c r="J55" s="6">
        <f t="shared" ref="J55:J64" si="0">J54+1</f>
        <v>6</v>
      </c>
    </row>
    <row r="56" spans="1:11">
      <c r="A56" s="24" t="s">
        <v>17</v>
      </c>
      <c r="B56" s="37">
        <v>0.52626921421192174</v>
      </c>
      <c r="C56" s="37">
        <v>0.56139152194732034</v>
      </c>
      <c r="D56" s="37">
        <v>0.48268124606250334</v>
      </c>
      <c r="E56" s="37">
        <v>0.47577438267758349</v>
      </c>
      <c r="F56" s="38">
        <v>0.55261801971388191</v>
      </c>
      <c r="G56" s="38">
        <v>0.51131217708786492</v>
      </c>
      <c r="I56" s="24" t="s">
        <v>17</v>
      </c>
      <c r="J56" s="6">
        <f t="shared" si="0"/>
        <v>7</v>
      </c>
    </row>
    <row r="57" spans="1:11">
      <c r="A57" s="24" t="s">
        <v>24</v>
      </c>
      <c r="B57" s="37">
        <v>0.48542884373670703</v>
      </c>
      <c r="C57" s="37">
        <v>0.563076325810411</v>
      </c>
      <c r="D57" s="37">
        <v>0.33369063939417531</v>
      </c>
      <c r="E57" s="37">
        <v>0.5094119009831829</v>
      </c>
      <c r="F57" s="38">
        <v>0.46870682894697391</v>
      </c>
      <c r="G57" s="38">
        <v>0.44752347927737723</v>
      </c>
      <c r="I57" s="24" t="s">
        <v>24</v>
      </c>
      <c r="J57" s="6">
        <f t="shared" si="0"/>
        <v>8</v>
      </c>
    </row>
    <row r="58" spans="1:11">
      <c r="A58" s="24" t="s">
        <v>14</v>
      </c>
      <c r="B58" s="37">
        <v>0.43225065422957448</v>
      </c>
      <c r="C58" s="37">
        <v>0.52544968004859061</v>
      </c>
      <c r="D58" s="37">
        <v>0.3551204259655612</v>
      </c>
      <c r="E58" s="37">
        <v>0.5029533634715867</v>
      </c>
      <c r="F58" s="38">
        <v>0.52866343955959105</v>
      </c>
      <c r="G58" s="38">
        <v>0.4386781732515756</v>
      </c>
      <c r="I58" s="24" t="s">
        <v>14</v>
      </c>
      <c r="J58" s="6">
        <f t="shared" si="0"/>
        <v>9</v>
      </c>
    </row>
    <row r="59" spans="1:11">
      <c r="A59" s="24" t="s">
        <v>15</v>
      </c>
      <c r="B59" s="37">
        <v>0.50344895167247306</v>
      </c>
      <c r="C59" s="37">
        <v>0.40146826659010032</v>
      </c>
      <c r="D59" s="37">
        <v>0.35370516091860921</v>
      </c>
      <c r="E59" s="37">
        <v>0.55508474158759846</v>
      </c>
      <c r="F59" s="38">
        <v>0.4027591613379784</v>
      </c>
      <c r="G59" s="38">
        <v>0.43632242478280991</v>
      </c>
      <c r="I59" s="24" t="s">
        <v>15</v>
      </c>
      <c r="J59" s="6">
        <f t="shared" si="0"/>
        <v>10</v>
      </c>
    </row>
    <row r="60" spans="1:11">
      <c r="A60" s="24" t="s">
        <v>23</v>
      </c>
      <c r="B60" s="37">
        <v>0.38387759503374008</v>
      </c>
      <c r="C60" s="37">
        <v>0.36105949941719317</v>
      </c>
      <c r="D60" s="37">
        <v>0.29944864491013345</v>
      </c>
      <c r="E60" s="37">
        <v>0.33317011178838951</v>
      </c>
      <c r="F60" s="38">
        <v>0.29397632710104604</v>
      </c>
      <c r="G60" s="38">
        <v>0.33607400361604428</v>
      </c>
      <c r="I60" s="24" t="s">
        <v>23</v>
      </c>
      <c r="J60" s="6">
        <f t="shared" si="0"/>
        <v>11</v>
      </c>
    </row>
    <row r="61" spans="1:11">
      <c r="A61" s="24" t="s">
        <v>18</v>
      </c>
      <c r="B61" s="37">
        <v>0.13422862760691945</v>
      </c>
      <c r="C61" s="37">
        <v>0.13757319065769674</v>
      </c>
      <c r="D61" s="37">
        <v>0.12516109094623701</v>
      </c>
      <c r="E61" s="37">
        <v>0.11351584114086215</v>
      </c>
      <c r="F61" s="38">
        <v>0.13781607414707878</v>
      </c>
      <c r="G61" s="38">
        <v>0.12964074863805519</v>
      </c>
      <c r="I61" s="24" t="s">
        <v>18</v>
      </c>
      <c r="J61" s="6">
        <f t="shared" si="0"/>
        <v>12</v>
      </c>
    </row>
    <row r="62" spans="1:11">
      <c r="A62" s="24" t="s">
        <v>20</v>
      </c>
      <c r="B62" s="37">
        <v>9.6352639294908254E-2</v>
      </c>
      <c r="C62" s="37">
        <v>9.8081605959029025E-2</v>
      </c>
      <c r="D62" s="37">
        <v>8.5144077505624763E-2</v>
      </c>
      <c r="E62" s="37">
        <v>9.3216889983322199E-2</v>
      </c>
      <c r="F62" s="38">
        <v>8.9153923503150698E-2</v>
      </c>
      <c r="G62" s="38">
        <v>9.1876466984036509E-2</v>
      </c>
      <c r="I62" s="24" t="s">
        <v>20</v>
      </c>
      <c r="J62" s="6">
        <f t="shared" si="0"/>
        <v>13</v>
      </c>
    </row>
    <row r="63" spans="1:11">
      <c r="A63" s="24" t="s">
        <v>22</v>
      </c>
      <c r="B63" s="37">
        <v>0</v>
      </c>
      <c r="C63" s="37">
        <v>0</v>
      </c>
      <c r="D63" s="37">
        <v>0</v>
      </c>
      <c r="E63" s="37">
        <v>0</v>
      </c>
      <c r="F63" s="38">
        <v>0</v>
      </c>
      <c r="G63" s="38">
        <v>0</v>
      </c>
      <c r="I63" s="24" t="s">
        <v>22</v>
      </c>
      <c r="J63" s="6">
        <f t="shared" si="0"/>
        <v>14</v>
      </c>
    </row>
    <row r="64" spans="1:11">
      <c r="A64" s="24" t="s">
        <v>25</v>
      </c>
      <c r="B64" s="39">
        <v>21.139445314501398</v>
      </c>
      <c r="C64" s="39">
        <v>21.202272760610811</v>
      </c>
      <c r="D64" s="39">
        <v>17.856108419375211</v>
      </c>
      <c r="E64" s="39">
        <v>19.621384564174484</v>
      </c>
      <c r="F64" s="40">
        <v>19.678540141448014</v>
      </c>
      <c r="G64" s="40">
        <v>19.664740039000442</v>
      </c>
      <c r="I64" s="24" t="s">
        <v>25</v>
      </c>
      <c r="J64" s="6">
        <f t="shared" si="0"/>
        <v>15</v>
      </c>
    </row>
    <row r="65" spans="1:6">
      <c r="A65" s="6" t="s">
        <v>87</v>
      </c>
      <c r="B65" s="19">
        <v>1057.3</v>
      </c>
      <c r="C65" s="19">
        <v>1082.2</v>
      </c>
      <c r="D65" s="19">
        <v>828</v>
      </c>
      <c r="E65" s="19">
        <v>941.6</v>
      </c>
      <c r="F65" s="19">
        <v>921.1</v>
      </c>
    </row>
    <row r="66" spans="1:6">
      <c r="A66" s="6" t="s">
        <v>86</v>
      </c>
      <c r="B66" s="30">
        <v>55168.403571428571</v>
      </c>
      <c r="C66" s="30">
        <v>56467.65</v>
      </c>
      <c r="D66" s="30">
        <v>43203.857142857145</v>
      </c>
      <c r="E66" s="30">
        <v>49131.342857142859</v>
      </c>
      <c r="F66" s="30">
        <v>48061.682142857149</v>
      </c>
    </row>
    <row r="67" spans="1:6">
      <c r="A67" s="6" t="s">
        <v>95</v>
      </c>
      <c r="B67" s="31">
        <f>B64/B66</f>
        <v>3.8318029788792738E-4</v>
      </c>
      <c r="C67" s="31">
        <f t="shared" ref="C67:F67" si="1">C64/C66</f>
        <v>3.7547644997818771E-4</v>
      </c>
      <c r="D67" s="31">
        <f t="shared" si="1"/>
        <v>4.1329894134990085E-4</v>
      </c>
      <c r="E67" s="31">
        <f t="shared" si="1"/>
        <v>3.9936593268428993E-4</v>
      </c>
      <c r="F67" s="31">
        <f t="shared" si="1"/>
        <v>4.0944343318979334E-4</v>
      </c>
    </row>
    <row r="68" spans="1:6">
      <c r="A68" s="6" t="s">
        <v>94</v>
      </c>
      <c r="B68" s="36">
        <f>B67*1000</f>
        <v>0.3831802978879274</v>
      </c>
      <c r="C68" s="36">
        <f t="shared" ref="C68:F68" si="2">C67*1000</f>
        <v>0.37547644997818769</v>
      </c>
      <c r="D68" s="36">
        <f t="shared" si="2"/>
        <v>0.41329894134990086</v>
      </c>
      <c r="E68" s="36">
        <f t="shared" si="2"/>
        <v>0.39936593268428994</v>
      </c>
      <c r="F68" s="36">
        <f t="shared" si="2"/>
        <v>0.40944343318979332</v>
      </c>
    </row>
    <row r="81" spans="1:11">
      <c r="B81" s="17" t="s">
        <v>2</v>
      </c>
      <c r="C81" s="17" t="s">
        <v>3</v>
      </c>
      <c r="D81" s="17" t="s">
        <v>4</v>
      </c>
      <c r="E81" s="17" t="s">
        <v>5</v>
      </c>
      <c r="F81" s="17" t="s">
        <v>6</v>
      </c>
      <c r="G81" s="17" t="s">
        <v>7</v>
      </c>
      <c r="H81" s="17" t="s">
        <v>8</v>
      </c>
      <c r="I81" s="17" t="s">
        <v>9</v>
      </c>
      <c r="J81" s="17" t="s">
        <v>10</v>
      </c>
      <c r="K81" s="17" t="s">
        <v>11</v>
      </c>
    </row>
    <row r="82" spans="1:11">
      <c r="A82" s="6" t="s">
        <v>56</v>
      </c>
      <c r="B82" s="15">
        <v>408</v>
      </c>
      <c r="C82" s="15">
        <v>447.6</v>
      </c>
      <c r="D82" s="15">
        <v>601.29999999999995</v>
      </c>
      <c r="E82" s="15">
        <v>705.6</v>
      </c>
      <c r="F82" s="15">
        <v>808.3</v>
      </c>
      <c r="G82" s="15">
        <v>936.9</v>
      </c>
      <c r="H82" s="15">
        <v>1008</v>
      </c>
      <c r="I82" s="15">
        <v>1257.7</v>
      </c>
      <c r="J82" s="15">
        <v>1481.2</v>
      </c>
      <c r="K82" s="15">
        <v>1863</v>
      </c>
    </row>
    <row r="83" spans="1:11">
      <c r="B83" s="18"/>
      <c r="C83" s="18"/>
      <c r="D83" s="18"/>
      <c r="E83" s="18"/>
      <c r="F83" s="18"/>
      <c r="G83" s="18"/>
      <c r="H83" s="18"/>
      <c r="I83" s="18"/>
      <c r="J83" s="18"/>
      <c r="K83" s="18"/>
    </row>
    <row r="87" spans="1:11">
      <c r="A87" s="24" t="s">
        <v>49</v>
      </c>
      <c r="B87" s="24"/>
      <c r="C87" s="24"/>
      <c r="D87" s="25"/>
      <c r="E87" s="25"/>
      <c r="F87" s="25"/>
      <c r="G87" s="25"/>
      <c r="H87" s="25"/>
      <c r="I87" s="25"/>
      <c r="J87" s="25"/>
      <c r="K87" s="25"/>
    </row>
    <row r="88" spans="1:11">
      <c r="A88" s="24" t="s">
        <v>1</v>
      </c>
      <c r="B88" s="24" t="s">
        <v>27</v>
      </c>
      <c r="C88" s="24" t="s">
        <v>28</v>
      </c>
      <c r="D88" s="24" t="s">
        <v>29</v>
      </c>
      <c r="E88" s="24" t="s">
        <v>30</v>
      </c>
      <c r="F88" s="24" t="s">
        <v>31</v>
      </c>
      <c r="G88" s="24" t="s">
        <v>32</v>
      </c>
      <c r="H88" s="24" t="s">
        <v>33</v>
      </c>
      <c r="I88" s="24" t="s">
        <v>34</v>
      </c>
      <c r="J88" s="24" t="s">
        <v>35</v>
      </c>
      <c r="K88" s="24" t="s">
        <v>36</v>
      </c>
    </row>
    <row r="89" spans="1:11">
      <c r="A89" s="5" t="s">
        <v>92</v>
      </c>
      <c r="B89" s="6">
        <f>B31</f>
        <v>19.962318044366366</v>
      </c>
      <c r="C89" s="6">
        <f t="shared" ref="C89:K89" si="3">C31</f>
        <v>22.25863213146264</v>
      </c>
      <c r="D89" s="6">
        <f t="shared" si="3"/>
        <v>25.471027166743351</v>
      </c>
      <c r="E89" s="6">
        <f t="shared" si="3"/>
        <v>24.912537625625969</v>
      </c>
      <c r="F89" s="6">
        <f t="shared" si="3"/>
        <v>32.434989281383835</v>
      </c>
      <c r="G89" s="6">
        <f t="shared" si="3"/>
        <v>13.164645401418717</v>
      </c>
      <c r="H89" s="6">
        <f t="shared" si="3"/>
        <v>17.474271543767742</v>
      </c>
      <c r="I89" s="6">
        <f t="shared" si="3"/>
        <v>20.25074996430773</v>
      </c>
      <c r="J89" s="6">
        <f t="shared" si="3"/>
        <v>10.033250192461745</v>
      </c>
      <c r="K89" s="6">
        <f t="shared" si="3"/>
        <v>24.246712327379001</v>
      </c>
    </row>
    <row r="90" spans="1:11">
      <c r="A90" s="5" t="s">
        <v>90</v>
      </c>
      <c r="B90" s="19">
        <v>972</v>
      </c>
      <c r="C90" s="19">
        <v>1087.4000000000001</v>
      </c>
      <c r="D90" s="19">
        <v>1287</v>
      </c>
      <c r="E90" s="19">
        <v>1141.8</v>
      </c>
      <c r="F90" s="19">
        <v>1455.5</v>
      </c>
      <c r="G90" s="19">
        <v>619.29999999999995</v>
      </c>
      <c r="H90" s="19">
        <v>759.3</v>
      </c>
      <c r="I90" s="19">
        <v>1079.8</v>
      </c>
      <c r="J90" s="19">
        <v>497.9</v>
      </c>
      <c r="K90" s="19">
        <v>1175.4000000000001</v>
      </c>
    </row>
    <row r="91" spans="1:11">
      <c r="A91" s="5" t="s">
        <v>91</v>
      </c>
      <c r="B91" s="6">
        <f>B90*(365.25/7)</f>
        <v>50717.571428571428</v>
      </c>
      <c r="C91" s="6">
        <f t="shared" ref="C91:K91" si="4">C90*(365.25/7)</f>
        <v>56738.978571428575</v>
      </c>
      <c r="D91" s="6">
        <f t="shared" si="4"/>
        <v>67153.821428571435</v>
      </c>
      <c r="E91" s="6">
        <f t="shared" si="4"/>
        <v>59577.492857142854</v>
      </c>
      <c r="F91" s="6">
        <f t="shared" si="4"/>
        <v>75945.91071428571</v>
      </c>
      <c r="G91" s="6">
        <f t="shared" si="4"/>
        <v>32314.189285714285</v>
      </c>
      <c r="H91" s="6">
        <f t="shared" si="4"/>
        <v>39619.189285714288</v>
      </c>
      <c r="I91" s="6">
        <f t="shared" si="4"/>
        <v>56342.421428571426</v>
      </c>
      <c r="J91" s="6">
        <f t="shared" si="4"/>
        <v>25979.710714285713</v>
      </c>
      <c r="K91" s="6">
        <f t="shared" si="4"/>
        <v>61330.692857142865</v>
      </c>
    </row>
    <row r="92" spans="1:11" s="20" customFormat="1">
      <c r="A92" s="35" t="s">
        <v>97</v>
      </c>
      <c r="B92" s="16">
        <f>B89/B91</f>
        <v>3.9359767201157267E-4</v>
      </c>
      <c r="C92" s="16">
        <f t="shared" ref="C92:K92" si="5">C89/C91</f>
        <v>3.9229878104769366E-4</v>
      </c>
      <c r="D92" s="16">
        <f t="shared" si="5"/>
        <v>3.7929378589177923E-4</v>
      </c>
      <c r="E92" s="16">
        <f t="shared" si="5"/>
        <v>4.181535078248792E-4</v>
      </c>
      <c r="F92" s="16">
        <f t="shared" si="5"/>
        <v>4.2708012816393409E-4</v>
      </c>
      <c r="G92" s="16">
        <f t="shared" si="5"/>
        <v>4.0739519364140907E-4</v>
      </c>
      <c r="H92" s="16">
        <f t="shared" si="5"/>
        <v>4.4105575754596615E-4</v>
      </c>
      <c r="I92" s="16">
        <f t="shared" si="5"/>
        <v>3.5942278394940455E-4</v>
      </c>
      <c r="J92" s="16">
        <f t="shared" si="5"/>
        <v>3.8619560867337395E-4</v>
      </c>
      <c r="K92" s="16">
        <f t="shared" si="5"/>
        <v>3.9534385146857369E-4</v>
      </c>
    </row>
    <row r="93" spans="1:11">
      <c r="A93" s="6" t="s">
        <v>96</v>
      </c>
      <c r="B93" s="36">
        <f>B92*1000</f>
        <v>0.3935976720115727</v>
      </c>
      <c r="C93" s="36">
        <f t="shared" ref="C93:K93" si="6">C92*1000</f>
        <v>0.39229878104769367</v>
      </c>
      <c r="D93" s="36">
        <f t="shared" si="6"/>
        <v>0.3792937858917792</v>
      </c>
      <c r="E93" s="36">
        <f t="shared" si="6"/>
        <v>0.4181535078248792</v>
      </c>
      <c r="F93" s="36">
        <f t="shared" si="6"/>
        <v>0.42708012816393409</v>
      </c>
      <c r="G93" s="36">
        <f t="shared" si="6"/>
        <v>0.40739519364140908</v>
      </c>
      <c r="H93" s="36">
        <f t="shared" si="6"/>
        <v>0.44105575754596615</v>
      </c>
      <c r="I93" s="36">
        <f t="shared" si="6"/>
        <v>0.35942278394940458</v>
      </c>
      <c r="J93" s="36">
        <f t="shared" si="6"/>
        <v>0.38619560867337394</v>
      </c>
      <c r="K93" s="36">
        <f t="shared" si="6"/>
        <v>0.3953438514685737</v>
      </c>
    </row>
  </sheetData>
  <sortState ref="A52:G63">
    <sortCondition descending="1" ref="G63"/>
  </sortState>
  <pageMargins left="0.7" right="0.7" top="0.75" bottom="0.75" header="0.3" footer="0.3"/>
  <pageSetup paperSize="9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O72"/>
  <sheetViews>
    <sheetView topLeftCell="G40" zoomScale="85" zoomScaleNormal="85" workbookViewId="0">
      <selection activeCell="C72" sqref="C72:C73"/>
    </sheetView>
  </sheetViews>
  <sheetFormatPr defaultColWidth="8.85546875" defaultRowHeight="11.25"/>
  <cols>
    <col min="1" max="1" width="23.85546875" style="13" customWidth="1"/>
    <col min="2" max="13" width="16.85546875" style="2" customWidth="1"/>
    <col min="14" max="14" width="10.28515625" style="2" customWidth="1"/>
    <col min="15" max="16384" width="8.85546875" style="2"/>
  </cols>
  <sheetData>
    <row r="1" spans="1:15">
      <c r="A1" s="12" t="s">
        <v>48</v>
      </c>
      <c r="B1" s="1"/>
      <c r="C1" s="1"/>
    </row>
    <row r="2" spans="1:15">
      <c r="A2" s="12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  <c r="L2" s="1" t="s">
        <v>12</v>
      </c>
      <c r="N2" s="24"/>
      <c r="O2" s="60"/>
    </row>
    <row r="3" spans="1:15">
      <c r="A3" s="24" t="s">
        <v>13</v>
      </c>
      <c r="B3" s="2">
        <f>'PE TABLES'!B3/'PE TABLES'!B$15</f>
        <v>0.31506896861833317</v>
      </c>
      <c r="C3" s="2">
        <f>'PE TABLES'!C3/'PE TABLES'!C$15</f>
        <v>0.34324625125533242</v>
      </c>
      <c r="D3" s="2">
        <f>'PE TABLES'!D3/'PE TABLES'!D$15</f>
        <v>0.33738673746408876</v>
      </c>
      <c r="E3" s="2">
        <f>'PE TABLES'!E3/'PE TABLES'!E$15</f>
        <v>0.32178678196898325</v>
      </c>
      <c r="F3" s="2">
        <f>'PE TABLES'!F3/'PE TABLES'!F$15</f>
        <v>0.32822254561484399</v>
      </c>
      <c r="G3" s="2">
        <f>'PE TABLES'!G3/'PE TABLES'!G$15</f>
        <v>0.32831249605153867</v>
      </c>
      <c r="H3" s="2">
        <f>'PE TABLES'!H3/'PE TABLES'!H$15</f>
        <v>0.32153635500262306</v>
      </c>
      <c r="I3" s="2">
        <f>'PE TABLES'!I3/'PE TABLES'!I$15</f>
        <v>0.31709181007492065</v>
      </c>
      <c r="J3" s="2">
        <f>'PE TABLES'!J3/'PE TABLES'!J$15</f>
        <v>0.31717955816792626</v>
      </c>
      <c r="K3" s="2">
        <f>'PE TABLES'!K3/'PE TABLES'!K$15</f>
        <v>0.29801003345707983</v>
      </c>
      <c r="L3" s="2">
        <f>'PE TABLES'!L3/'PE TABLES'!L$15</f>
        <v>0.3191930193010698</v>
      </c>
      <c r="N3" s="24"/>
      <c r="O3" s="61"/>
    </row>
    <row r="4" spans="1:15">
      <c r="A4" s="24" t="s">
        <v>19</v>
      </c>
      <c r="B4" s="2">
        <f>'PE TABLES'!B4/'PE TABLES'!B$15</f>
        <v>0.22035058131929672</v>
      </c>
      <c r="C4" s="2">
        <f>'PE TABLES'!C4/'PE TABLES'!C$15</f>
        <v>0.21193891245554339</v>
      </c>
      <c r="D4" s="2">
        <f>'PE TABLES'!D4/'PE TABLES'!D$15</f>
        <v>0.22504797014134992</v>
      </c>
      <c r="E4" s="2">
        <f>'PE TABLES'!E4/'PE TABLES'!E$15</f>
        <v>0.271838403363867</v>
      </c>
      <c r="F4" s="2">
        <f>'PE TABLES'!F4/'PE TABLES'!F$15</f>
        <v>0.26788176894518889</v>
      </c>
      <c r="G4" s="2">
        <f>'PE TABLES'!G4/'PE TABLES'!G$15</f>
        <v>0.25929243900428128</v>
      </c>
      <c r="H4" s="2">
        <f>'PE TABLES'!H4/'PE TABLES'!H$15</f>
        <v>0.29616222547958126</v>
      </c>
      <c r="I4" s="2">
        <f>'PE TABLES'!I4/'PE TABLES'!I$15</f>
        <v>0.28032297416594798</v>
      </c>
      <c r="J4" s="2">
        <f>'PE TABLES'!J4/'PE TABLES'!J$15</f>
        <v>0.2752854856698958</v>
      </c>
      <c r="K4" s="2">
        <f>'PE TABLES'!K4/'PE TABLES'!K$15</f>
        <v>0.29690998141956232</v>
      </c>
      <c r="L4" s="2">
        <f>'PE TABLES'!L4/'PE TABLES'!L$15</f>
        <v>0.27001815002056268</v>
      </c>
      <c r="N4" s="24"/>
      <c r="O4" s="61"/>
    </row>
    <row r="5" spans="1:15">
      <c r="A5" s="24" t="s">
        <v>16</v>
      </c>
      <c r="B5" s="2">
        <f>'PE TABLES'!B5/'PE TABLES'!B$15</f>
        <v>0.32946629424310908</v>
      </c>
      <c r="C5" s="2">
        <f>'PE TABLES'!C5/'PE TABLES'!C$15</f>
        <v>0.304935024119458</v>
      </c>
      <c r="D5" s="2">
        <f>'PE TABLES'!D5/'PE TABLES'!D$15</f>
        <v>0.28533802734074026</v>
      </c>
      <c r="E5" s="2">
        <f>'PE TABLES'!E5/'PE TABLES'!E$15</f>
        <v>0.26203714134363987</v>
      </c>
      <c r="F5" s="2">
        <f>'PE TABLES'!F5/'PE TABLES'!F$15</f>
        <v>0.24651637455428235</v>
      </c>
      <c r="G5" s="2">
        <f>'PE TABLES'!G5/'PE TABLES'!G$15</f>
        <v>0.24402051853556894</v>
      </c>
      <c r="H5" s="2">
        <f>'PE TABLES'!H5/'PE TABLES'!H$15</f>
        <v>0.21758243114688738</v>
      </c>
      <c r="I5" s="2">
        <f>'PE TABLES'!I5/'PE TABLES'!I$15</f>
        <v>0.23275083851652043</v>
      </c>
      <c r="J5" s="2">
        <f>'PE TABLES'!J5/'PE TABLES'!J$15</f>
        <v>0.22046246946009901</v>
      </c>
      <c r="K5" s="2">
        <f>'PE TABLES'!K5/'PE TABLES'!K$15</f>
        <v>0.19949455258670099</v>
      </c>
      <c r="L5" s="2">
        <f>'PE TABLES'!L5/'PE TABLES'!L$15</f>
        <v>0.24008481101970225</v>
      </c>
      <c r="N5" s="24"/>
      <c r="O5" s="61"/>
    </row>
    <row r="6" spans="1:15">
      <c r="A6" s="24" t="s">
        <v>15</v>
      </c>
      <c r="B6" s="2">
        <f>'PE TABLES'!B10/'PE TABLES'!B$15</f>
        <v>1.4433465531329931E-2</v>
      </c>
      <c r="C6" s="2">
        <f>'PE TABLES'!C10/'PE TABLES'!C$15</f>
        <v>1.4556867436516937E-2</v>
      </c>
      <c r="D6" s="2">
        <f>'PE TABLES'!D10/'PE TABLES'!D$15</f>
        <v>1.4313278068428123E-2</v>
      </c>
      <c r="E6" s="2">
        <f>'PE TABLES'!E10/'PE TABLES'!E$15</f>
        <v>1.6065010634363535E-2</v>
      </c>
      <c r="F6" s="2">
        <f>'PE TABLES'!F10/'PE TABLES'!F$15</f>
        <v>2.3274727781352644E-2</v>
      </c>
      <c r="G6" s="2">
        <f>'PE TABLES'!G10/'PE TABLES'!G$15</f>
        <v>2.1183627249800691E-2</v>
      </c>
      <c r="H6" s="2">
        <f>'PE TABLES'!H10/'PE TABLES'!H$15</f>
        <v>2.2291636182007104E-2</v>
      </c>
      <c r="I6" s="2">
        <f>'PE TABLES'!I10/'PE TABLES'!I$15</f>
        <v>2.2210810362395233E-2</v>
      </c>
      <c r="J6" s="2">
        <f>'PE TABLES'!J10/'PE TABLES'!J$15</f>
        <v>2.4294846868823997E-2</v>
      </c>
      <c r="K6" s="2">
        <f>'PE TABLES'!K10/'PE TABLES'!K$15</f>
        <v>3.0366869047472336E-2</v>
      </c>
      <c r="L6" s="2">
        <f>'PE TABLES'!L10/'PE TABLES'!L$15</f>
        <v>2.2188059639612106E-2</v>
      </c>
      <c r="N6" s="24"/>
      <c r="O6" s="61"/>
    </row>
    <row r="7" spans="1:15">
      <c r="A7" s="24" t="s">
        <v>21</v>
      </c>
      <c r="B7" s="2">
        <f>'PE TABLES'!B6/'PE TABLES'!B$15</f>
        <v>4.083021601574844E-2</v>
      </c>
      <c r="C7" s="2">
        <f>'PE TABLES'!C6/'PE TABLES'!C$15</f>
        <v>4.8638619294999796E-2</v>
      </c>
      <c r="D7" s="2">
        <f>'PE TABLES'!D6/'PE TABLES'!D$15</f>
        <v>5.1642024269202336E-2</v>
      </c>
      <c r="E7" s="2">
        <f>'PE TABLES'!E6/'PE TABLES'!E$15</f>
        <v>3.9093955436357575E-2</v>
      </c>
      <c r="F7" s="2">
        <f>'PE TABLES'!F6/'PE TABLES'!F$15</f>
        <v>4.6155060071552644E-2</v>
      </c>
      <c r="G7" s="2">
        <f>'PE TABLES'!G6/'PE TABLES'!G$15</f>
        <v>4.7492480425407435E-2</v>
      </c>
      <c r="H7" s="2">
        <f>'PE TABLES'!H6/'PE TABLES'!H$15</f>
        <v>4.5400133572937117E-2</v>
      </c>
      <c r="I7" s="2">
        <f>'PE TABLES'!I6/'PE TABLES'!I$15</f>
        <v>4.8232031485076619E-2</v>
      </c>
      <c r="J7" s="2">
        <f>'PE TABLES'!J6/'PE TABLES'!J$15</f>
        <v>5.2688206359813541E-2</v>
      </c>
      <c r="K7" s="2">
        <f>'PE TABLES'!K6/'PE TABLES'!K$15</f>
        <v>5.7303327771384346E-2</v>
      </c>
      <c r="L7" s="2">
        <f>'PE TABLES'!L6/'PE TABLES'!L$15</f>
        <v>4.9094099115860122E-2</v>
      </c>
      <c r="N7" s="24"/>
      <c r="O7" s="61"/>
    </row>
    <row r="8" spans="1:15">
      <c r="A8" s="24" t="s">
        <v>17</v>
      </c>
      <c r="B8" s="2">
        <f>'PE TABLES'!B7/'PE TABLES'!B$15</f>
        <v>2.3303780998922097E-2</v>
      </c>
      <c r="C8" s="2">
        <f>'PE TABLES'!C7/'PE TABLES'!C$15</f>
        <v>2.2804935575510318E-2</v>
      </c>
      <c r="D8" s="2">
        <f>'PE TABLES'!D7/'PE TABLES'!D$15</f>
        <v>2.3390977239334865E-2</v>
      </c>
      <c r="E8" s="2">
        <f>'PE TABLES'!E7/'PE TABLES'!E$15</f>
        <v>2.1558238184084776E-2</v>
      </c>
      <c r="F8" s="2">
        <f>'PE TABLES'!F7/'PE TABLES'!F$15</f>
        <v>2.3867407006853355E-2</v>
      </c>
      <c r="G8" s="2">
        <f>'PE TABLES'!G7/'PE TABLES'!G$15</f>
        <v>2.5182741257282943E-2</v>
      </c>
      <c r="H8" s="2">
        <f>'PE TABLES'!H7/'PE TABLES'!H$15</f>
        <v>2.4008029955485358E-2</v>
      </c>
      <c r="I8" s="2">
        <f>'PE TABLES'!I7/'PE TABLES'!I$15</f>
        <v>2.8956184323989633E-2</v>
      </c>
      <c r="J8" s="2">
        <f>'PE TABLES'!J7/'PE TABLES'!J$15</f>
        <v>2.6447071099516207E-2</v>
      </c>
      <c r="K8" s="2">
        <f>'PE TABLES'!K7/'PE TABLES'!K$15</f>
        <v>3.0916301478697627E-2</v>
      </c>
      <c r="L8" s="2">
        <f>'PE TABLES'!L7/'PE TABLES'!L$15</f>
        <v>2.6001471469940411E-2</v>
      </c>
      <c r="N8" s="24"/>
      <c r="O8" s="61"/>
    </row>
    <row r="9" spans="1:15">
      <c r="A9" s="24" t="s">
        <v>14</v>
      </c>
      <c r="B9" s="2">
        <f>'PE TABLES'!B9/'PE TABLES'!B$15</f>
        <v>1.4915574021811375E-2</v>
      </c>
      <c r="C9" s="2">
        <f>'PE TABLES'!C9/'PE TABLES'!C$15</f>
        <v>1.9617623613614531E-2</v>
      </c>
      <c r="D9" s="2">
        <f>'PE TABLES'!D9/'PE TABLES'!D$15</f>
        <v>2.3149823620554535E-2</v>
      </c>
      <c r="E9" s="2">
        <f>'PE TABLES'!E9/'PE TABLES'!E$15</f>
        <v>2.1323759591513603E-2</v>
      </c>
      <c r="F9" s="2">
        <f>'PE TABLES'!F9/'PE TABLES'!F$15</f>
        <v>2.0572888568869855E-2</v>
      </c>
      <c r="G9" s="2">
        <f>'PE TABLES'!G9/'PE TABLES'!G$15</f>
        <v>2.3658125250564051E-2</v>
      </c>
      <c r="H9" s="2">
        <f>'PE TABLES'!H9/'PE TABLES'!H$15</f>
        <v>2.3098484374983408E-2</v>
      </c>
      <c r="I9" s="2">
        <f>'PE TABLES'!I9/'PE TABLES'!I$15</f>
        <v>1.9557151294488415E-2</v>
      </c>
      <c r="J9" s="2">
        <f>'PE TABLES'!J9/'PE TABLES'!J$15</f>
        <v>2.4610127445348847E-2</v>
      </c>
      <c r="K9" s="2">
        <f>'PE TABLES'!K9/'PE TABLES'!K$15</f>
        <v>2.4599328036618413E-2</v>
      </c>
      <c r="L9" s="2">
        <f>'PE TABLES'!L9/'PE TABLES'!L$15</f>
        <v>2.230785519572389E-2</v>
      </c>
      <c r="N9" s="24"/>
      <c r="O9" s="61"/>
    </row>
    <row r="10" spans="1:15">
      <c r="A10" s="24" t="s">
        <v>24</v>
      </c>
      <c r="B10" s="2">
        <f>'PE TABLES'!B8/'PE TABLES'!B$15</f>
        <v>1.6153559281328986E-2</v>
      </c>
      <c r="C10" s="2">
        <f>'PE TABLES'!C8/'PE TABLES'!C$15</f>
        <v>7.9796917917935115E-3</v>
      </c>
      <c r="D10" s="2">
        <f>'PE TABLES'!D8/'PE TABLES'!D$15</f>
        <v>1.1130396195635588E-2</v>
      </c>
      <c r="E10" s="2">
        <f>'PE TABLES'!E8/'PE TABLES'!E$15</f>
        <v>2.0397404400275626E-2</v>
      </c>
      <c r="F10" s="2">
        <f>'PE TABLES'!F8/'PE TABLES'!F$15</f>
        <v>1.7651080828132774E-2</v>
      </c>
      <c r="G10" s="2">
        <f>'PE TABLES'!G8/'PE TABLES'!G$15</f>
        <v>2.4824490012064878E-2</v>
      </c>
      <c r="H10" s="2">
        <f>'PE TABLES'!H8/'PE TABLES'!H$15</f>
        <v>2.2521251568785663E-2</v>
      </c>
      <c r="I10" s="2">
        <f>'PE TABLES'!I8/'PE TABLES'!I$15</f>
        <v>2.3626281696675317E-2</v>
      </c>
      <c r="J10" s="2">
        <f>'PE TABLES'!J8/'PE TABLES'!J$15</f>
        <v>2.8876732046313094E-2</v>
      </c>
      <c r="K10" s="2">
        <f>'PE TABLES'!K8/'PE TABLES'!K$15</f>
        <v>2.968379277548986E-2</v>
      </c>
      <c r="L10" s="2">
        <f>'PE TABLES'!L8/'PE TABLES'!L$15</f>
        <v>2.2757660583858134E-2</v>
      </c>
      <c r="N10" s="24"/>
      <c r="O10" s="61"/>
    </row>
    <row r="11" spans="1:15">
      <c r="A11" s="24" t="s">
        <v>23</v>
      </c>
      <c r="B11" s="2">
        <f>'PE TABLES'!B11/'PE TABLES'!B$15</f>
        <v>1.2999446502729595E-2</v>
      </c>
      <c r="C11" s="2">
        <f>'PE TABLES'!C11/'PE TABLES'!C$15</f>
        <v>1.3924913253388347E-2</v>
      </c>
      <c r="D11" s="2">
        <f>'PE TABLES'!D11/'PE TABLES'!D$15</f>
        <v>1.4748788258534202E-2</v>
      </c>
      <c r="E11" s="2">
        <f>'PE TABLES'!E11/'PE TABLES'!E$15</f>
        <v>1.5082984421651451E-2</v>
      </c>
      <c r="F11" s="2">
        <f>'PE TABLES'!F11/'PE TABLES'!F$15</f>
        <v>1.5184095104591819E-2</v>
      </c>
      <c r="G11" s="2">
        <f>'PE TABLES'!G11/'PE TABLES'!G$15</f>
        <v>1.6532337906691466E-2</v>
      </c>
      <c r="H11" s="2">
        <f>'PE TABLES'!H11/'PE TABLES'!H$15</f>
        <v>1.6848872936842434E-2</v>
      </c>
      <c r="I11" s="2">
        <f>'PE TABLES'!I11/'PE TABLES'!I$15</f>
        <v>1.6624598744594103E-2</v>
      </c>
      <c r="J11" s="2">
        <f>'PE TABLES'!J11/'PE TABLES'!J$15</f>
        <v>2.0054844372138076E-2</v>
      </c>
      <c r="K11" s="2">
        <f>'PE TABLES'!K11/'PE TABLES'!K$15</f>
        <v>2.0059875379777371E-2</v>
      </c>
      <c r="L11" s="2">
        <f>'PE TABLES'!L11/'PE TABLES'!L$15</f>
        <v>1.7090182883146159E-2</v>
      </c>
      <c r="N11" s="24"/>
      <c r="O11" s="61"/>
    </row>
    <row r="12" spans="1:15">
      <c r="A12" s="24" t="s">
        <v>18</v>
      </c>
      <c r="B12" s="2">
        <f>'PE TABLES'!B12/'PE TABLES'!B$15</f>
        <v>6.7189765723713758E-3</v>
      </c>
      <c r="C12" s="2">
        <f>'PE TABLES'!C12/'PE TABLES'!C$15</f>
        <v>6.7071210413109589E-3</v>
      </c>
      <c r="D12" s="2">
        <f>'PE TABLES'!D12/'PE TABLES'!D$15</f>
        <v>9.334091450902627E-3</v>
      </c>
      <c r="E12" s="2">
        <f>'PE TABLES'!E12/'PE TABLES'!E$15</f>
        <v>6.5977541417811701E-3</v>
      </c>
      <c r="F12" s="2">
        <f>'PE TABLES'!F12/'PE TABLES'!F$15</f>
        <v>5.3718973538586599E-3</v>
      </c>
      <c r="G12" s="2">
        <f>'PE TABLES'!G12/'PE TABLES'!G$15</f>
        <v>4.9639357131834039E-3</v>
      </c>
      <c r="H12" s="2">
        <f>'PE TABLES'!H12/'PE TABLES'!H$15</f>
        <v>5.881464688127439E-3</v>
      </c>
      <c r="I12" s="2">
        <f>'PE TABLES'!I12/'PE TABLES'!I$15</f>
        <v>5.9813200608547154E-3</v>
      </c>
      <c r="J12" s="2">
        <f>'PE TABLES'!J12/'PE TABLES'!J$15</f>
        <v>5.4833598589654258E-3</v>
      </c>
      <c r="K12" s="2">
        <f>'PE TABLES'!K12/'PE TABLES'!K$15</f>
        <v>8.5621564990375279E-3</v>
      </c>
      <c r="L12" s="2">
        <f>'PE TABLES'!L12/'PE TABLES'!L$15</f>
        <v>6.5925483063057483E-3</v>
      </c>
      <c r="N12" s="24"/>
      <c r="O12" s="61"/>
    </row>
    <row r="13" spans="1:15">
      <c r="A13" s="24" t="s">
        <v>20</v>
      </c>
      <c r="B13" s="2">
        <f>'PE TABLES'!B13/'PE TABLES'!B$15</f>
        <v>5.7591368950193206E-3</v>
      </c>
      <c r="C13" s="2">
        <f>'PE TABLES'!C13/'PE TABLES'!C$15</f>
        <v>5.6500401625317869E-3</v>
      </c>
      <c r="D13" s="2">
        <f>'PE TABLES'!D13/'PE TABLES'!D$15</f>
        <v>4.5178859512288441E-3</v>
      </c>
      <c r="E13" s="2">
        <f>'PE TABLES'!E13/'PE TABLES'!E$15</f>
        <v>4.2185665134821292E-3</v>
      </c>
      <c r="F13" s="2">
        <f>'PE TABLES'!F13/'PE TABLES'!F$15</f>
        <v>5.302154170473119E-3</v>
      </c>
      <c r="G13" s="2">
        <f>'PE TABLES'!G13/'PE TABLES'!G$15</f>
        <v>4.5368085936161595E-3</v>
      </c>
      <c r="H13" s="2">
        <f>'PE TABLES'!H13/'PE TABLES'!H$15</f>
        <v>4.6691150917398446E-3</v>
      </c>
      <c r="I13" s="2">
        <f>'PE TABLES'!I13/'PE TABLES'!I$15</f>
        <v>4.6459992745369804E-3</v>
      </c>
      <c r="J13" s="2">
        <f>'PE TABLES'!J13/'PE TABLES'!J$15</f>
        <v>4.6172986511596719E-3</v>
      </c>
      <c r="K13" s="2">
        <f>'PE TABLES'!K13/'PE TABLES'!K$15</f>
        <v>4.0937815481796079E-3</v>
      </c>
      <c r="L13" s="2">
        <f>'PE TABLES'!L13/'PE TABLES'!L$15</f>
        <v>4.6721424642187431E-3</v>
      </c>
      <c r="N13" s="24"/>
      <c r="O13" s="61"/>
    </row>
    <row r="14" spans="1:15">
      <c r="A14" s="24" t="s">
        <v>22</v>
      </c>
      <c r="B14" s="2">
        <f>'PE TABLES'!B14/'PE TABLES'!B$15</f>
        <v>0</v>
      </c>
      <c r="C14" s="2">
        <f>'PE TABLES'!C14/'PE TABLES'!C$15</f>
        <v>0</v>
      </c>
      <c r="D14" s="2">
        <f>'PE TABLES'!D14/'PE TABLES'!D$15</f>
        <v>0</v>
      </c>
      <c r="E14" s="2">
        <f>'PE TABLES'!E14/'PE TABLES'!E$15</f>
        <v>0</v>
      </c>
      <c r="F14" s="2">
        <f>'PE TABLES'!F14/'PE TABLES'!F$15</f>
        <v>0</v>
      </c>
      <c r="G14" s="2">
        <f>'PE TABLES'!G14/'PE TABLES'!G$15</f>
        <v>0</v>
      </c>
      <c r="H14" s="2">
        <f>'PE TABLES'!H14/'PE TABLES'!H$15</f>
        <v>0</v>
      </c>
      <c r="I14" s="2">
        <f>'PE TABLES'!I14/'PE TABLES'!I$15</f>
        <v>0</v>
      </c>
      <c r="J14" s="2">
        <f>'PE TABLES'!J14/'PE TABLES'!J$15</f>
        <v>0</v>
      </c>
      <c r="K14" s="2">
        <f>'PE TABLES'!K14/'PE TABLES'!K$15</f>
        <v>0</v>
      </c>
      <c r="L14" s="2">
        <f>'PE TABLES'!L14/'PE TABLES'!L$15</f>
        <v>0</v>
      </c>
      <c r="N14" s="24"/>
      <c r="O14" s="61"/>
    </row>
    <row r="15" spans="1:15" s="1" customFormat="1">
      <c r="A15" s="12" t="s">
        <v>25</v>
      </c>
      <c r="B15" s="1">
        <f>SUM(B3:B14)</f>
        <v>1.0000000000000002</v>
      </c>
      <c r="C15" s="1">
        <f t="shared" ref="C15:L15" si="0">SUM(C3:C14)</f>
        <v>0.99999999999999989</v>
      </c>
      <c r="D15" s="1">
        <f t="shared" si="0"/>
        <v>1</v>
      </c>
      <c r="E15" s="1">
        <f t="shared" si="0"/>
        <v>1</v>
      </c>
      <c r="F15" s="1">
        <f t="shared" si="0"/>
        <v>1.0000000000000002</v>
      </c>
      <c r="G15" s="1">
        <f t="shared" si="0"/>
        <v>1</v>
      </c>
      <c r="H15" s="1">
        <f t="shared" si="0"/>
        <v>1.0000000000000002</v>
      </c>
      <c r="I15" s="1">
        <f t="shared" si="0"/>
        <v>1</v>
      </c>
      <c r="J15" s="1">
        <f t="shared" si="0"/>
        <v>0.99999999999999989</v>
      </c>
      <c r="K15" s="1">
        <f t="shared" si="0"/>
        <v>1.0000000000000002</v>
      </c>
      <c r="L15" s="1">
        <f t="shared" si="0"/>
        <v>0.99999999999999989</v>
      </c>
    </row>
    <row r="17" spans="1:12">
      <c r="A17" s="12" t="s">
        <v>49</v>
      </c>
      <c r="B17" s="1"/>
      <c r="C17" s="1"/>
    </row>
    <row r="18" spans="1:12">
      <c r="A18" s="12" t="s">
        <v>1</v>
      </c>
      <c r="B18" s="1" t="s">
        <v>27</v>
      </c>
      <c r="C18" s="1" t="s">
        <v>28</v>
      </c>
      <c r="D18" s="1" t="s">
        <v>29</v>
      </c>
      <c r="E18" s="1" t="s">
        <v>30</v>
      </c>
      <c r="F18" s="1" t="s">
        <v>31</v>
      </c>
      <c r="G18" s="1" t="s">
        <v>32</v>
      </c>
      <c r="H18" s="1" t="s">
        <v>33</v>
      </c>
      <c r="I18" s="1" t="s">
        <v>34</v>
      </c>
      <c r="J18" s="1" t="s">
        <v>35</v>
      </c>
      <c r="K18" s="1" t="s">
        <v>36</v>
      </c>
      <c r="L18" s="1" t="s">
        <v>12</v>
      </c>
    </row>
    <row r="19" spans="1:12">
      <c r="A19" s="24" t="s">
        <v>13</v>
      </c>
      <c r="B19" s="2">
        <f>'PE TABLES'!B19/'PE TABLES'!B$31</f>
        <v>0.30833597036481436</v>
      </c>
      <c r="C19" s="2">
        <f>'PE TABLES'!C19/'PE TABLES'!C$31</f>
        <v>0.33536917517767956</v>
      </c>
      <c r="D19" s="2">
        <f>'PE TABLES'!D19/'PE TABLES'!D$31</f>
        <v>0.3414614685661202</v>
      </c>
      <c r="E19" s="2">
        <f>'PE TABLES'!E19/'PE TABLES'!E$31</f>
        <v>0.36129217215954867</v>
      </c>
      <c r="F19" s="2">
        <f>'PE TABLES'!F19/'PE TABLES'!F$31</f>
        <v>0.31528455589119525</v>
      </c>
      <c r="G19" s="2">
        <f>'PE TABLES'!G19/'PE TABLES'!G$31</f>
        <v>0.33608988789909844</v>
      </c>
      <c r="H19" s="2">
        <f>'PE TABLES'!H19/'PE TABLES'!H$31</f>
        <v>0.3284969072536767</v>
      </c>
      <c r="I19" s="2">
        <f>'PE TABLES'!I19/'PE TABLES'!I$31</f>
        <v>0.2956565170702305</v>
      </c>
      <c r="J19" s="2">
        <f>'PE TABLES'!J19/'PE TABLES'!J$31</f>
        <v>0.2776188612015561</v>
      </c>
      <c r="K19" s="2">
        <f>'PE TABLES'!K19/'PE TABLES'!K$31</f>
        <v>0.33914097641152141</v>
      </c>
      <c r="L19" s="2">
        <f>'PE TABLES'!L19/'PE TABLES'!L$31</f>
        <v>0.3191930193010698</v>
      </c>
    </row>
    <row r="20" spans="1:12">
      <c r="A20" s="24" t="s">
        <v>19</v>
      </c>
      <c r="B20" s="2">
        <f>'PE TABLES'!B20/'PE TABLES'!B$31</f>
        <v>0.27359443371670111</v>
      </c>
      <c r="C20" s="2">
        <f>'PE TABLES'!C20/'PE TABLES'!C$31</f>
        <v>0.26136517599676123</v>
      </c>
      <c r="D20" s="2">
        <f>'PE TABLES'!D20/'PE TABLES'!D$31</f>
        <v>0.24937995941483271</v>
      </c>
      <c r="E20" s="2">
        <f>'PE TABLES'!E20/'PE TABLES'!E$31</f>
        <v>0.25108060703392954</v>
      </c>
      <c r="F20" s="2">
        <f>'PE TABLES'!F20/'PE TABLES'!F$31</f>
        <v>0.33478731734467365</v>
      </c>
      <c r="G20" s="2">
        <f>'PE TABLES'!G20/'PE TABLES'!G$31</f>
        <v>0.19944300715665716</v>
      </c>
      <c r="H20" s="2">
        <f>'PE TABLES'!H20/'PE TABLES'!H$31</f>
        <v>0.2699227029853965</v>
      </c>
      <c r="I20" s="2">
        <f>'PE TABLES'!I20/'PE TABLES'!I$31</f>
        <v>0.28564172237608948</v>
      </c>
      <c r="J20" s="2">
        <f>'PE TABLES'!J20/'PE TABLES'!J$31</f>
        <v>0.24054719437864722</v>
      </c>
      <c r="K20" s="2">
        <f>'PE TABLES'!K20/'PE TABLES'!K$31</f>
        <v>0.26727688586026033</v>
      </c>
      <c r="L20" s="2">
        <f>'PE TABLES'!L20/'PE TABLES'!L$31</f>
        <v>0.27001815002056268</v>
      </c>
    </row>
    <row r="21" spans="1:12">
      <c r="A21" s="24" t="s">
        <v>16</v>
      </c>
      <c r="B21" s="2">
        <f>'PE TABLES'!B21/'PE TABLES'!B$31</f>
        <v>0.22442781016880442</v>
      </c>
      <c r="C21" s="2">
        <f>'PE TABLES'!C21/'PE TABLES'!C$31</f>
        <v>0.24275252525070493</v>
      </c>
      <c r="D21" s="2">
        <f>'PE TABLES'!D21/'PE TABLES'!D$31</f>
        <v>0.23814515175410661</v>
      </c>
      <c r="E21" s="2">
        <f>'PE TABLES'!E21/'PE TABLES'!E$31</f>
        <v>0.24239122537390259</v>
      </c>
      <c r="F21" s="2">
        <f>'PE TABLES'!F21/'PE TABLES'!F$31</f>
        <v>0.19063816172620759</v>
      </c>
      <c r="G21" s="2">
        <f>'PE TABLES'!G21/'PE TABLES'!G$31</f>
        <v>0.33478421194411356</v>
      </c>
      <c r="H21" s="2">
        <f>'PE TABLES'!H21/'PE TABLES'!H$31</f>
        <v>0.25057808614327626</v>
      </c>
      <c r="I21" s="2">
        <f>'PE TABLES'!I21/'PE TABLES'!I$31</f>
        <v>0.2441926992036301</v>
      </c>
      <c r="J21" s="2">
        <f>'PE TABLES'!J21/'PE TABLES'!J$31</f>
        <v>0.31954191450210828</v>
      </c>
      <c r="K21" s="2">
        <f>'PE TABLES'!K21/'PE TABLES'!K$31</f>
        <v>0.21913331061847857</v>
      </c>
      <c r="L21" s="2">
        <f>'PE TABLES'!L21/'PE TABLES'!L$31</f>
        <v>0.24008481101970225</v>
      </c>
    </row>
    <row r="22" spans="1:12">
      <c r="A22" s="24" t="s">
        <v>15</v>
      </c>
      <c r="B22" s="2">
        <f>'PE TABLES'!B22/'PE TABLES'!B$31</f>
        <v>5.7369150296666893E-2</v>
      </c>
      <c r="C22" s="2">
        <f>'PE TABLES'!C22/'PE TABLES'!C$31</f>
        <v>4.6820273384726843E-2</v>
      </c>
      <c r="D22" s="2">
        <f>'PE TABLES'!D22/'PE TABLES'!D$31</f>
        <v>5.0948108529433725E-2</v>
      </c>
      <c r="E22" s="2">
        <f>'PE TABLES'!E22/'PE TABLES'!E$31</f>
        <v>4.5073058878152453E-2</v>
      </c>
      <c r="F22" s="2">
        <f>'PE TABLES'!F22/'PE TABLES'!F$31</f>
        <v>4.2352095626690782E-2</v>
      </c>
      <c r="G22" s="2">
        <f>'PE TABLES'!G22/'PE TABLES'!G$31</f>
        <v>4.1574460394776899E-2</v>
      </c>
      <c r="H22" s="2">
        <f>'PE TABLES'!H22/'PE TABLES'!H$31</f>
        <v>4.4517403480712377E-2</v>
      </c>
      <c r="I22" s="2">
        <f>'PE TABLES'!I22/'PE TABLES'!I$31</f>
        <v>4.6142876073792825E-2</v>
      </c>
      <c r="J22" s="2">
        <f>'PE TABLES'!J22/'PE TABLES'!J$31</f>
        <v>4.6911053923882576E-2</v>
      </c>
      <c r="K22" s="2">
        <f>'PE TABLES'!K22/'PE TABLES'!K$31</f>
        <v>4.6625531385338988E-2</v>
      </c>
      <c r="L22" s="2">
        <f>'PE TABLES'!L22/'PE TABLES'!L$31</f>
        <v>4.9094099115860122E-2</v>
      </c>
    </row>
    <row r="23" spans="1:12">
      <c r="A23" s="24" t="s">
        <v>21</v>
      </c>
      <c r="B23" s="2">
        <f>'PE TABLES'!B23/'PE TABLES'!B$31</f>
        <v>2.8582481879849728E-2</v>
      </c>
      <c r="C23" s="2">
        <f>'PE TABLES'!C23/'PE TABLES'!C$31</f>
        <v>2.593830866590335E-2</v>
      </c>
      <c r="D23" s="2">
        <f>'PE TABLES'!D23/'PE TABLES'!D$31</f>
        <v>2.5699403585134617E-2</v>
      </c>
      <c r="E23" s="2">
        <f>'PE TABLES'!E23/'PE TABLES'!E$31</f>
        <v>3.0030580956209908E-2</v>
      </c>
      <c r="F23" s="2">
        <f>'PE TABLES'!F23/'PE TABLES'!F$31</f>
        <v>2.2323017955743592E-2</v>
      </c>
      <c r="G23" s="2">
        <f>'PE TABLES'!G23/'PE TABLES'!G$31</f>
        <v>2.2444815378734446E-2</v>
      </c>
      <c r="H23" s="2">
        <f>'PE TABLES'!H23/'PE TABLES'!H$31</f>
        <v>2.0981241728971672E-2</v>
      </c>
      <c r="I23" s="2">
        <f>'PE TABLES'!I23/'PE TABLES'!I$31</f>
        <v>1.6361967255393312E-2</v>
      </c>
      <c r="J23" s="2">
        <f>'PE TABLES'!J23/'PE TABLES'!J$31</f>
        <v>2.6088340633134501E-2</v>
      </c>
      <c r="K23" s="2">
        <f>'PE TABLES'!K23/'PE TABLES'!K$31</f>
        <v>3.0235582496985533E-2</v>
      </c>
      <c r="L23" s="2">
        <f>'PE TABLES'!L23/'PE TABLES'!L$31</f>
        <v>2.6001471469940411E-2</v>
      </c>
    </row>
    <row r="24" spans="1:12">
      <c r="A24" s="24" t="s">
        <v>17</v>
      </c>
      <c r="B24" s="2">
        <f>'PE TABLES'!B24/'PE TABLES'!B$31</f>
        <v>3.0499025017683756E-2</v>
      </c>
      <c r="C24" s="2">
        <f>'PE TABLES'!C24/'PE TABLES'!C$31</f>
        <v>2.3156685462514696E-2</v>
      </c>
      <c r="D24" s="2">
        <f>'PE TABLES'!D24/'PE TABLES'!D$31</f>
        <v>2.5267936759273673E-2</v>
      </c>
      <c r="E24" s="2">
        <f>'PE TABLES'!E24/'PE TABLES'!E$31</f>
        <v>1.3530701733099908E-2</v>
      </c>
      <c r="F24" s="2">
        <f>'PE TABLES'!F24/'PE TABLES'!F$31</f>
        <v>1.6900483729062842E-2</v>
      </c>
      <c r="G24" s="2">
        <f>'PE TABLES'!G24/'PE TABLES'!G$31</f>
        <v>7.7766885930703935E-3</v>
      </c>
      <c r="H24" s="2">
        <f>'PE TABLES'!H24/'PE TABLES'!H$31</f>
        <v>1.0553382514444586E-2</v>
      </c>
      <c r="I24" s="2">
        <f>'PE TABLES'!I24/'PE TABLES'!I$31</f>
        <v>2.2090640192671478E-2</v>
      </c>
      <c r="J24" s="2">
        <f>'PE TABLES'!J24/'PE TABLES'!J$31</f>
        <v>2.0681729420070499E-2</v>
      </c>
      <c r="K24" s="2">
        <f>'PE TABLES'!K24/'PE TABLES'!K$31</f>
        <v>2.2434640130261953E-2</v>
      </c>
      <c r="L24" s="2">
        <f>'PE TABLES'!L24/'PE TABLES'!L$31</f>
        <v>2.2757660583858134E-2</v>
      </c>
    </row>
    <row r="25" spans="1:12">
      <c r="A25" s="24" t="s">
        <v>14</v>
      </c>
      <c r="B25" s="2">
        <f>'PE TABLES'!B25/'PE TABLES'!B$31</f>
        <v>2.5517120875515848E-2</v>
      </c>
      <c r="C25" s="2">
        <f>'PE TABLES'!C25/'PE TABLES'!C$31</f>
        <v>2.1729583540846309E-2</v>
      </c>
      <c r="D25" s="2">
        <f>'PE TABLES'!D25/'PE TABLES'!D$31</f>
        <v>1.5645469527211867E-2</v>
      </c>
      <c r="E25" s="2">
        <f>'PE TABLES'!E25/'PE TABLES'!E$31</f>
        <v>1.4770693758272543E-2</v>
      </c>
      <c r="F25" s="2">
        <f>'PE TABLES'!F25/'PE TABLES'!F$31</f>
        <v>2.0658827793360909E-2</v>
      </c>
      <c r="G25" s="2">
        <f>'PE TABLES'!G25/'PE TABLES'!G$31</f>
        <v>1.5257529793843783E-2</v>
      </c>
      <c r="H25" s="2">
        <f>'PE TABLES'!H25/'PE TABLES'!H$31</f>
        <v>2.2621396197431216E-2</v>
      </c>
      <c r="I25" s="2">
        <f>'PE TABLES'!I25/'PE TABLES'!I$31</f>
        <v>3.4120133628776424E-2</v>
      </c>
      <c r="J25" s="2">
        <f>'PE TABLES'!J25/'PE TABLES'!J$31</f>
        <v>2.1941297414165652E-2</v>
      </c>
      <c r="K25" s="2">
        <f>'PE TABLES'!K25/'PE TABLES'!K$31</f>
        <v>2.4918297372046851E-2</v>
      </c>
      <c r="L25" s="2">
        <f>'PE TABLES'!L25/'PE TABLES'!L$31</f>
        <v>2.230785519572389E-2</v>
      </c>
    </row>
    <row r="26" spans="1:12">
      <c r="A26" s="24" t="s">
        <v>24</v>
      </c>
      <c r="B26" s="2">
        <f>'PE TABLES'!B26/'PE TABLES'!B$31</f>
        <v>2.0822637325631978E-2</v>
      </c>
      <c r="C26" s="2">
        <f>'PE TABLES'!C26/'PE TABLES'!C$31</f>
        <v>1.6934610543637502E-2</v>
      </c>
      <c r="D26" s="2">
        <f>'PE TABLES'!D26/'PE TABLES'!D$31</f>
        <v>2.5492496000730485E-2</v>
      </c>
      <c r="E26" s="2">
        <f>'PE TABLES'!E26/'PE TABLES'!E$31</f>
        <v>1.5648755647364582E-2</v>
      </c>
      <c r="F26" s="2">
        <f>'PE TABLES'!F26/'PE TABLES'!F$31</f>
        <v>2.9491392763515274E-2</v>
      </c>
      <c r="G26" s="2">
        <f>'PE TABLES'!G26/'PE TABLES'!G$31</f>
        <v>1.8532903842793574E-2</v>
      </c>
      <c r="H26" s="2">
        <f>'PE TABLES'!H26/'PE TABLES'!H$31</f>
        <v>2.7850506885571939E-2</v>
      </c>
      <c r="I26" s="2">
        <f>'PE TABLES'!I26/'PE TABLES'!I$31</f>
        <v>2.9322942857451944E-2</v>
      </c>
      <c r="J26" s="2">
        <f>'PE TABLES'!J26/'PE TABLES'!J$31</f>
        <v>1.788397244293528E-2</v>
      </c>
      <c r="K26" s="2">
        <f>'PE TABLES'!K26/'PE TABLES'!K$31</f>
        <v>2.1136276456290112E-2</v>
      </c>
      <c r="L26" s="2">
        <f>'PE TABLES'!L26/'PE TABLES'!L$31</f>
        <v>2.2188059639612106E-2</v>
      </c>
    </row>
    <row r="27" spans="1:12">
      <c r="A27" s="24" t="s">
        <v>23</v>
      </c>
      <c r="B27" s="2">
        <f>'PE TABLES'!B27/'PE TABLES'!B$31</f>
        <v>1.7585714567098794E-2</v>
      </c>
      <c r="C27" s="2">
        <f>'PE TABLES'!C27/'PE TABLES'!C$31</f>
        <v>1.5981128238082232E-2</v>
      </c>
      <c r="D27" s="2">
        <f>'PE TABLES'!D27/'PE TABLES'!D$31</f>
        <v>1.8672639569399282E-2</v>
      </c>
      <c r="E27" s="2">
        <f>'PE TABLES'!E27/'PE TABLES'!E$31</f>
        <v>1.7148896724721519E-2</v>
      </c>
      <c r="F27" s="2">
        <f>'PE TABLES'!F27/'PE TABLES'!F$31</f>
        <v>1.5980367378737068E-2</v>
      </c>
      <c r="G27" s="2">
        <f>'PE TABLES'!G27/'PE TABLES'!G$31</f>
        <v>1.3956216626486408E-2</v>
      </c>
      <c r="H27" s="2">
        <f>'PE TABLES'!H27/'PE TABLES'!H$31</f>
        <v>1.3467614500077349E-2</v>
      </c>
      <c r="I27" s="2">
        <f>'PE TABLES'!I27/'PE TABLES'!I$31</f>
        <v>1.5930836187231859E-2</v>
      </c>
      <c r="J27" s="2">
        <f>'PE TABLES'!J27/'PE TABLES'!J$31</f>
        <v>1.6535096085026981E-2</v>
      </c>
      <c r="K27" s="2">
        <f>'PE TABLES'!K27/'PE TABLES'!K$31</f>
        <v>1.9524019436429237E-2</v>
      </c>
      <c r="L27" s="2">
        <f>'PE TABLES'!L27/'PE TABLES'!L$31</f>
        <v>1.7090182883146159E-2</v>
      </c>
    </row>
    <row r="28" spans="1:12">
      <c r="A28" s="24" t="s">
        <v>18</v>
      </c>
      <c r="B28" s="2">
        <f>'PE TABLES'!B28/'PE TABLES'!B$31</f>
        <v>8.3203292086960479E-3</v>
      </c>
      <c r="C28" s="2">
        <f>'PE TABLES'!C28/'PE TABLES'!C$31</f>
        <v>5.2183923285077181E-3</v>
      </c>
      <c r="D28" s="2">
        <f>'PE TABLES'!D28/'PE TABLES'!D$31</f>
        <v>5.2547249872274522E-3</v>
      </c>
      <c r="E28" s="2">
        <f>'PE TABLES'!E28/'PE TABLES'!E$31</f>
        <v>5.5111217208973166E-3</v>
      </c>
      <c r="F28" s="2">
        <f>'PE TABLES'!F28/'PE TABLES'!F$31</f>
        <v>7.7017461701741367E-3</v>
      </c>
      <c r="G28" s="2">
        <f>'PE TABLES'!G28/'PE TABLES'!G$31</f>
        <v>5.1976303760024401E-3</v>
      </c>
      <c r="H28" s="2">
        <f>'PE TABLES'!H28/'PE TABLES'!H$31</f>
        <v>5.4127324987674865E-3</v>
      </c>
      <c r="I28" s="2">
        <f>'PE TABLES'!I28/'PE TABLES'!I$31</f>
        <v>5.0653294594037133E-3</v>
      </c>
      <c r="J28" s="2">
        <f>'PE TABLES'!J28/'PE TABLES'!J$31</f>
        <v>6.8703347323761594E-3</v>
      </c>
      <c r="K28" s="2">
        <f>'PE TABLES'!K28/'PE TABLES'!K$31</f>
        <v>5.123387336537469E-3</v>
      </c>
      <c r="L28" s="2">
        <f>'PE TABLES'!L28/'PE TABLES'!L$31</f>
        <v>6.5925483063057483E-3</v>
      </c>
    </row>
    <row r="29" spans="1:12">
      <c r="A29" s="24" t="s">
        <v>20</v>
      </c>
      <c r="B29" s="2">
        <f>'PE TABLES'!B29/'PE TABLES'!B$31</f>
        <v>4.9453265785371504E-3</v>
      </c>
      <c r="C29" s="2">
        <f>'PE TABLES'!C29/'PE TABLES'!C$31</f>
        <v>4.734141410635515E-3</v>
      </c>
      <c r="D29" s="2">
        <f>'PE TABLES'!D29/'PE TABLES'!D$31</f>
        <v>4.0326413065294182E-3</v>
      </c>
      <c r="E29" s="2">
        <f>'PE TABLES'!E29/'PE TABLES'!E$31</f>
        <v>3.5221860139009456E-3</v>
      </c>
      <c r="F29" s="2">
        <f>'PE TABLES'!F29/'PE TABLES'!F$31</f>
        <v>3.882033620638953E-3</v>
      </c>
      <c r="G29" s="2">
        <f>'PE TABLES'!G29/'PE TABLES'!G$31</f>
        <v>4.9426479944229542E-3</v>
      </c>
      <c r="H29" s="2">
        <f>'PE TABLES'!H29/'PE TABLES'!H$31</f>
        <v>5.5980258116739619E-3</v>
      </c>
      <c r="I29" s="2">
        <f>'PE TABLES'!I29/'PE TABLES'!I$31</f>
        <v>5.4743356953282866E-3</v>
      </c>
      <c r="J29" s="2">
        <f>'PE TABLES'!J29/'PE TABLES'!J$31</f>
        <v>5.380205266096858E-3</v>
      </c>
      <c r="K29" s="2">
        <f>'PE TABLES'!K29/'PE TABLES'!K$31</f>
        <v>4.4510924958495604E-3</v>
      </c>
      <c r="L29" s="2">
        <f>'PE TABLES'!L29/'PE TABLES'!L$31</f>
        <v>4.6721424642187431E-3</v>
      </c>
    </row>
    <row r="30" spans="1:12">
      <c r="A30" s="24" t="s">
        <v>22</v>
      </c>
      <c r="B30" s="2">
        <f>'PE TABLES'!B30/'PE TABLES'!B$31</f>
        <v>0</v>
      </c>
      <c r="C30" s="2">
        <f>'PE TABLES'!C30/'PE TABLES'!C$31</f>
        <v>0</v>
      </c>
      <c r="D30" s="2">
        <f>'PE TABLES'!D30/'PE TABLES'!D$31</f>
        <v>0</v>
      </c>
      <c r="E30" s="2">
        <f>'PE TABLES'!E30/'PE TABLES'!E$31</f>
        <v>0</v>
      </c>
      <c r="F30" s="2">
        <f>'PE TABLES'!F30/'PE TABLES'!F$31</f>
        <v>0</v>
      </c>
      <c r="G30" s="2">
        <f>'PE TABLES'!G30/'PE TABLES'!G$31</f>
        <v>0</v>
      </c>
      <c r="H30" s="2">
        <f>'PE TABLES'!H30/'PE TABLES'!H$31</f>
        <v>0</v>
      </c>
      <c r="I30" s="2">
        <f>'PE TABLES'!I30/'PE TABLES'!I$31</f>
        <v>0</v>
      </c>
      <c r="J30" s="2">
        <f>'PE TABLES'!J30/'PE TABLES'!J$31</f>
        <v>0</v>
      </c>
      <c r="K30" s="2">
        <f>'PE TABLES'!K30/'PE TABLES'!K$31</f>
        <v>0</v>
      </c>
      <c r="L30" s="2">
        <f>'PE TABLES'!L30/'PE TABLES'!L$31</f>
        <v>0</v>
      </c>
    </row>
    <row r="31" spans="1:12">
      <c r="A31" s="12" t="s">
        <v>25</v>
      </c>
      <c r="B31" s="1">
        <f>SUM(B19:B30)</f>
        <v>1</v>
      </c>
      <c r="C31" s="1">
        <f t="shared" ref="C31:L31" si="1">SUM(C19:C30)</f>
        <v>0.99999999999999978</v>
      </c>
      <c r="D31" s="1">
        <f t="shared" si="1"/>
        <v>1</v>
      </c>
      <c r="E31" s="1">
        <f t="shared" si="1"/>
        <v>1</v>
      </c>
      <c r="F31" s="1">
        <f t="shared" si="1"/>
        <v>1</v>
      </c>
      <c r="G31" s="1">
        <f t="shared" si="1"/>
        <v>0.99999999999999989</v>
      </c>
      <c r="H31" s="1">
        <f t="shared" si="1"/>
        <v>1</v>
      </c>
      <c r="I31" s="1">
        <f t="shared" si="1"/>
        <v>1</v>
      </c>
      <c r="J31" s="1">
        <f t="shared" si="1"/>
        <v>1.0000000000000002</v>
      </c>
      <c r="K31" s="1">
        <f t="shared" si="1"/>
        <v>1</v>
      </c>
      <c r="L31" s="1">
        <f t="shared" si="1"/>
        <v>0.99999999999999989</v>
      </c>
    </row>
    <row r="33" spans="1:12">
      <c r="A33" s="12" t="s">
        <v>50</v>
      </c>
      <c r="B33" s="1"/>
      <c r="C33" s="1"/>
    </row>
    <row r="34" spans="1:12">
      <c r="A34" s="12" t="s">
        <v>1</v>
      </c>
      <c r="B34" s="1" t="s">
        <v>35</v>
      </c>
      <c r="C34" s="1" t="s">
        <v>38</v>
      </c>
      <c r="D34" s="1" t="s">
        <v>39</v>
      </c>
      <c r="E34" s="1" t="s">
        <v>40</v>
      </c>
      <c r="F34" s="1" t="s">
        <v>41</v>
      </c>
      <c r="G34" s="1" t="s">
        <v>12</v>
      </c>
    </row>
    <row r="35" spans="1:12">
      <c r="A35" s="22" t="s">
        <v>13</v>
      </c>
      <c r="B35" s="2">
        <f>'PE TABLES'!B35/'PE TABLES'!B$47</f>
        <v>0.2776188612015561</v>
      </c>
      <c r="C35" s="2">
        <f>'PE TABLES'!C35/'PE TABLES'!C$47</f>
        <v>0.30822269472189329</v>
      </c>
      <c r="D35" s="2">
        <f>'PE TABLES'!D35/'PE TABLES'!D$47</f>
        <v>0.32798646535293363</v>
      </c>
      <c r="E35" s="2">
        <f>'PE TABLES'!E35/'PE TABLES'!E$47</f>
        <v>0.32537539223791989</v>
      </c>
      <c r="F35" s="2">
        <f>'PE TABLES'!F35/'PE TABLES'!F$47</f>
        <v>0.35635316379630916</v>
      </c>
      <c r="G35" s="2">
        <f>'PE TABLES'!G35/'PE TABLES'!G$47</f>
        <v>0.3191930193010698</v>
      </c>
    </row>
    <row r="36" spans="1:12">
      <c r="A36" s="22" t="s">
        <v>19</v>
      </c>
      <c r="B36" s="2">
        <f>'PE TABLES'!B36/'PE TABLES'!B$47</f>
        <v>0.24054719437864722</v>
      </c>
      <c r="C36" s="2">
        <f>'PE TABLES'!C36/'PE TABLES'!C$47</f>
        <v>0.26841565093051928</v>
      </c>
      <c r="D36" s="2">
        <f>'PE TABLES'!D36/'PE TABLES'!D$47</f>
        <v>0.28024588365023206</v>
      </c>
      <c r="E36" s="2">
        <f>'PE TABLES'!E36/'PE TABLES'!E$47</f>
        <v>0.28112631402734906</v>
      </c>
      <c r="F36" s="2">
        <f>'PE TABLES'!F36/'PE TABLES'!F$47</f>
        <v>0.2644366910711462</v>
      </c>
      <c r="G36" s="2">
        <f>'PE TABLES'!G36/'PE TABLES'!G$47</f>
        <v>0.27001815002056268</v>
      </c>
    </row>
    <row r="37" spans="1:12">
      <c r="A37" s="22" t="s">
        <v>16</v>
      </c>
      <c r="B37" s="2">
        <f>'PE TABLES'!B37/'PE TABLES'!B$47</f>
        <v>0.31954191450210828</v>
      </c>
      <c r="C37" s="2">
        <f>'PE TABLES'!C37/'PE TABLES'!C$47</f>
        <v>0.23466959509623567</v>
      </c>
      <c r="D37" s="2">
        <f>'PE TABLES'!D37/'PE TABLES'!D$47</f>
        <v>0.23005121857901167</v>
      </c>
      <c r="E37" s="2">
        <f>'PE TABLES'!E37/'PE TABLES'!E$47</f>
        <v>0.2222617038158072</v>
      </c>
      <c r="F37" s="2">
        <f>'PE TABLES'!F37/'PE TABLES'!F$47</f>
        <v>0.23199956705034913</v>
      </c>
      <c r="G37" s="2">
        <f>'PE TABLES'!G37/'PE TABLES'!G$47</f>
        <v>0.24008481101970225</v>
      </c>
    </row>
    <row r="38" spans="1:12">
      <c r="A38" s="22" t="s">
        <v>15</v>
      </c>
      <c r="B38" s="2">
        <f>'PE TABLES'!B38/'PE TABLES'!B$47</f>
        <v>4.6911053923882576E-2</v>
      </c>
      <c r="C38" s="2">
        <f>'PE TABLES'!C38/'PE TABLES'!C$47</f>
        <v>5.5480458801501882E-2</v>
      </c>
      <c r="D38" s="2">
        <f>'PE TABLES'!D38/'PE TABLES'!D$47</f>
        <v>4.5512188733514501E-2</v>
      </c>
      <c r="E38" s="2">
        <f>'PE TABLES'!E38/'PE TABLES'!E$47</f>
        <v>4.9586863122071466E-2</v>
      </c>
      <c r="F38" s="2">
        <f>'PE TABLES'!F38/'PE TABLES'!F$47</f>
        <v>4.0924737627144353E-2</v>
      </c>
      <c r="G38" s="2">
        <f>'PE TABLES'!G38/'PE TABLES'!G$47</f>
        <v>4.9094099115860122E-2</v>
      </c>
    </row>
    <row r="39" spans="1:12">
      <c r="A39" s="22" t="s">
        <v>21</v>
      </c>
      <c r="B39" s="2">
        <f>'PE TABLES'!B39/'PE TABLES'!B$47</f>
        <v>2.6088340633134501E-2</v>
      </c>
      <c r="C39" s="2">
        <f>'PE TABLES'!C39/'PE TABLES'!C$47</f>
        <v>2.7564061345325529E-2</v>
      </c>
      <c r="D39" s="2">
        <f>'PE TABLES'!D39/'PE TABLES'!D$47</f>
        <v>2.3566462134850689E-2</v>
      </c>
      <c r="E39" s="2">
        <f>'PE TABLES'!E39/'PE TABLES'!E$47</f>
        <v>2.5605494858187149E-2</v>
      </c>
      <c r="F39" s="2">
        <f>'PE TABLES'!F39/'PE TABLES'!F$47</f>
        <v>2.6593519284578853E-2</v>
      </c>
      <c r="G39" s="2">
        <f>'PE TABLES'!G39/'PE TABLES'!G$47</f>
        <v>2.6001471469940411E-2</v>
      </c>
    </row>
    <row r="40" spans="1:12">
      <c r="A40" s="22" t="s">
        <v>17</v>
      </c>
      <c r="B40" s="2">
        <f>'PE TABLES'!B40/'PE TABLES'!B$47</f>
        <v>2.0681729420070499E-2</v>
      </c>
      <c r="C40" s="2">
        <f>'PE TABLES'!C40/'PE TABLES'!C$47</f>
        <v>2.816568843099632E-2</v>
      </c>
      <c r="D40" s="2">
        <f>'PE TABLES'!D40/'PE TABLES'!D$47</f>
        <v>1.9722027897383719E-2</v>
      </c>
      <c r="E40" s="2">
        <f>'PE TABLES'!E40/'PE TABLES'!E$47</f>
        <v>2.1443115392557683E-2</v>
      </c>
      <c r="F40" s="2">
        <f>'PE TABLES'!F40/'PE TABLES'!F$47</f>
        <v>1.7956277664510779E-2</v>
      </c>
      <c r="G40" s="2">
        <f>'PE TABLES'!G40/'PE TABLES'!G$47</f>
        <v>2.2757660583858134E-2</v>
      </c>
    </row>
    <row r="41" spans="1:12">
      <c r="A41" s="22" t="s">
        <v>14</v>
      </c>
      <c r="B41" s="2">
        <f>'PE TABLES'!B41/'PE TABLES'!B$47</f>
        <v>2.1941297414165652E-2</v>
      </c>
      <c r="C41" s="2">
        <f>'PE TABLES'!C41/'PE TABLES'!C$47</f>
        <v>2.585288829542105E-2</v>
      </c>
      <c r="D41" s="2">
        <f>'PE TABLES'!D41/'PE TABLES'!D$47</f>
        <v>2.3138198329737694E-2</v>
      </c>
      <c r="E41" s="2">
        <f>'PE TABLES'!E41/'PE TABLES'!E$47</f>
        <v>2.0393696044308237E-2</v>
      </c>
      <c r="F41" s="2">
        <f>'PE TABLES'!F41/'PE TABLES'!F$47</f>
        <v>1.5856268313206554E-2</v>
      </c>
      <c r="G41" s="2">
        <f>'PE TABLES'!G41/'PE TABLES'!G$47</f>
        <v>2.230785519572389E-2</v>
      </c>
    </row>
    <row r="42" spans="1:12">
      <c r="A42" s="22" t="s">
        <v>24</v>
      </c>
      <c r="B42" s="2">
        <f>'PE TABLES'!B42/'PE TABLES'!B$47</f>
        <v>1.788397244293528E-2</v>
      </c>
      <c r="C42" s="2">
        <f>'PE TABLES'!C42/'PE TABLES'!C$47</f>
        <v>2.125204589779725E-2</v>
      </c>
      <c r="D42" s="2">
        <f>'PE TABLES'!D42/'PE TABLES'!D$47</f>
        <v>2.2595219294077099E-2</v>
      </c>
      <c r="E42" s="2">
        <f>'PE TABLES'!E42/'PE TABLES'!E$47</f>
        <v>2.6046624611978087E-2</v>
      </c>
      <c r="F42" s="2">
        <f>'PE TABLES'!F42/'PE TABLES'!F$47</f>
        <v>2.0986324748052218E-2</v>
      </c>
      <c r="G42" s="2">
        <f>'PE TABLES'!G42/'PE TABLES'!G$47</f>
        <v>2.2188059639612106E-2</v>
      </c>
    </row>
    <row r="43" spans="1:12">
      <c r="A43" s="22" t="s">
        <v>23</v>
      </c>
      <c r="B43" s="2">
        <f>'PE TABLES'!B43/'PE TABLES'!B$47</f>
        <v>1.6535096085026981E-2</v>
      </c>
      <c r="C43" s="2">
        <f>'PE TABLES'!C43/'PE TABLES'!C$47</f>
        <v>1.7266987231664331E-2</v>
      </c>
      <c r="D43" s="2">
        <f>'PE TABLES'!D43/'PE TABLES'!D$47</f>
        <v>1.634594784523213E-2</v>
      </c>
      <c r="E43" s="2">
        <f>'PE TABLES'!E43/'PE TABLES'!E$47</f>
        <v>1.8090281507019725E-2</v>
      </c>
      <c r="F43" s="2">
        <f>'PE TABLES'!F43/'PE TABLES'!F$47</f>
        <v>1.6454274903091586E-2</v>
      </c>
      <c r="G43" s="2">
        <f>'PE TABLES'!G43/'PE TABLES'!G$47</f>
        <v>1.7090182883146159E-2</v>
      </c>
    </row>
    <row r="44" spans="1:12">
      <c r="A44" s="22" t="s">
        <v>18</v>
      </c>
      <c r="B44" s="2">
        <f>'PE TABLES'!B44/'PE TABLES'!B$47</f>
        <v>6.8703347323761594E-3</v>
      </c>
      <c r="C44" s="2">
        <f>'PE TABLES'!C44/'PE TABLES'!C$47</f>
        <v>7.9446842084468835E-3</v>
      </c>
      <c r="D44" s="2">
        <f>'PE TABLES'!D44/'PE TABLES'!D$47</f>
        <v>5.8881143742294537E-3</v>
      </c>
      <c r="E44" s="2">
        <f>'PE TABLES'!E44/'PE TABLES'!E$47</f>
        <v>6.3078209217423834E-3</v>
      </c>
      <c r="F44" s="2">
        <f>'PE TABLES'!F44/'PE TABLES'!F$47</f>
        <v>4.6003298270333474E-3</v>
      </c>
      <c r="G44" s="2">
        <f>'PE TABLES'!G44/'PE TABLES'!G$47</f>
        <v>6.5925483063057483E-3</v>
      </c>
    </row>
    <row r="45" spans="1:12">
      <c r="A45" s="22" t="s">
        <v>20</v>
      </c>
      <c r="B45" s="2">
        <f>'PE TABLES'!B45/'PE TABLES'!B$47</f>
        <v>5.380205266096858E-3</v>
      </c>
      <c r="C45" s="2">
        <f>'PE TABLES'!C45/'PE TABLES'!C$47</f>
        <v>5.1652450401983314E-3</v>
      </c>
      <c r="D45" s="2">
        <f>'PE TABLES'!D45/'PE TABLES'!D$47</f>
        <v>4.9482738087972848E-3</v>
      </c>
      <c r="E45" s="2">
        <f>'PE TABLES'!E45/'PE TABLES'!E$47</f>
        <v>3.7626934610591398E-3</v>
      </c>
      <c r="F45" s="2">
        <f>'PE TABLES'!F45/'PE TABLES'!F$47</f>
        <v>3.8388457145777598E-3</v>
      </c>
      <c r="G45" s="2">
        <f>'PE TABLES'!G45/'PE TABLES'!G$47</f>
        <v>4.6721424642187431E-3</v>
      </c>
    </row>
    <row r="46" spans="1:12" ht="23.25">
      <c r="A46" s="22" t="s">
        <v>22</v>
      </c>
      <c r="B46" s="2">
        <f>'PE TABLES'!B46/'PE TABLES'!B$47</f>
        <v>0</v>
      </c>
      <c r="C46" s="2">
        <f>'PE TABLES'!C46/'PE TABLES'!C$47</f>
        <v>0</v>
      </c>
      <c r="D46" s="2">
        <f>'PE TABLES'!D46/'PE TABLES'!D$47</f>
        <v>0</v>
      </c>
      <c r="E46" s="2">
        <f>'PE TABLES'!E46/'PE TABLES'!E$47</f>
        <v>0</v>
      </c>
      <c r="F46" s="2">
        <f>'PE TABLES'!F46/'PE TABLES'!F$47</f>
        <v>0</v>
      </c>
      <c r="G46" s="2">
        <f>'PE TABLES'!G46/'PE TABLES'!G$47</f>
        <v>0</v>
      </c>
      <c r="L46" s="59" t="s">
        <v>99</v>
      </c>
    </row>
    <row r="47" spans="1:12">
      <c r="A47" s="12" t="s">
        <v>25</v>
      </c>
      <c r="B47" s="1">
        <f>SUM(B35:B46)</f>
        <v>1.0000000000000002</v>
      </c>
      <c r="C47" s="1">
        <f t="shared" ref="C47:G47" si="2">SUM(C35:C46)</f>
        <v>0.99999999999999978</v>
      </c>
      <c r="D47" s="1">
        <f t="shared" si="2"/>
        <v>1</v>
      </c>
      <c r="E47" s="1">
        <f t="shared" si="2"/>
        <v>1</v>
      </c>
      <c r="F47" s="1">
        <f t="shared" si="2"/>
        <v>0.99999999999999989</v>
      </c>
      <c r="G47" s="1">
        <f t="shared" si="2"/>
        <v>0.99999999999999989</v>
      </c>
    </row>
    <row r="48" spans="1:12">
      <c r="A48" s="13" t="s">
        <v>52</v>
      </c>
    </row>
    <row r="50" spans="1:7">
      <c r="A50" s="12" t="s">
        <v>51</v>
      </c>
      <c r="B50" s="1"/>
      <c r="C50" s="1"/>
    </row>
    <row r="51" spans="1:7">
      <c r="A51" s="12" t="s">
        <v>1</v>
      </c>
      <c r="B51" s="1" t="s">
        <v>43</v>
      </c>
      <c r="C51" s="1" t="s">
        <v>44</v>
      </c>
      <c r="D51" s="1" t="s">
        <v>45</v>
      </c>
      <c r="E51" s="1" t="s">
        <v>46</v>
      </c>
      <c r="F51" s="1" t="s">
        <v>47</v>
      </c>
      <c r="G51" s="1" t="s">
        <v>12</v>
      </c>
    </row>
    <row r="52" spans="1:7">
      <c r="A52" s="24" t="s">
        <v>13</v>
      </c>
      <c r="B52" s="2">
        <f>'PE TABLES'!B52/'PE TABLES'!B$64</f>
        <v>0.32876491709533812</v>
      </c>
      <c r="C52" s="2">
        <f>'PE TABLES'!C52/'PE TABLES'!C$64</f>
        <v>0.31074300764722396</v>
      </c>
      <c r="D52" s="2">
        <f>'PE TABLES'!D52/'PE TABLES'!D$64</f>
        <v>0.31256923447900425</v>
      </c>
      <c r="E52" s="2">
        <f>'PE TABLES'!E52/'PE TABLES'!E$64</f>
        <v>0.31783878916845704</v>
      </c>
      <c r="F52" s="2">
        <f>'PE TABLES'!F52/'PE TABLES'!F$64</f>
        <v>0.32140347417610138</v>
      </c>
      <c r="G52" s="2">
        <f>'PE TABLES'!G52/'PE TABLES'!G$64</f>
        <v>0.3191930193010698</v>
      </c>
    </row>
    <row r="53" spans="1:7">
      <c r="A53" s="24" t="s">
        <v>19</v>
      </c>
      <c r="B53" s="2">
        <f>'PE TABLES'!B53/'PE TABLES'!B$64</f>
        <v>0.28503451598894869</v>
      </c>
      <c r="C53" s="2">
        <f>'PE TABLES'!C53/'PE TABLES'!C$64</f>
        <v>0.24141767693455216</v>
      </c>
      <c r="D53" s="2">
        <f>'PE TABLES'!D53/'PE TABLES'!D$64</f>
        <v>0.27954209943633135</v>
      </c>
      <c r="E53" s="2">
        <f>'PE TABLES'!E53/'PE TABLES'!E$64</f>
        <v>0.25260459357334841</v>
      </c>
      <c r="F53" s="2">
        <f>'PE TABLES'!F53/'PE TABLES'!F$64</f>
        <v>0.25562819367697442</v>
      </c>
      <c r="G53" s="2">
        <f>'PE TABLES'!G53/'PE TABLES'!G$64</f>
        <v>0.27001815002056268</v>
      </c>
    </row>
    <row r="54" spans="1:7">
      <c r="A54" s="24" t="s">
        <v>16</v>
      </c>
      <c r="B54" s="2">
        <f>'PE TABLES'!B54/'PE TABLES'!B$64</f>
        <v>0.21883758386063901</v>
      </c>
      <c r="C54" s="2">
        <f>'PE TABLES'!C54/'PE TABLES'!C$64</f>
        <v>0.2705421336700945</v>
      </c>
      <c r="D54" s="2">
        <f>'PE TABLES'!D54/'PE TABLES'!D$64</f>
        <v>0.24476173556291098</v>
      </c>
      <c r="E54" s="2">
        <f>'PE TABLES'!E54/'PE TABLES'!E$64</f>
        <v>0.24781453118555971</v>
      </c>
      <c r="F54" s="2">
        <f>'PE TABLES'!F54/'PE TABLES'!F$64</f>
        <v>0.24469145010413046</v>
      </c>
      <c r="G54" s="2">
        <f>'PE TABLES'!G54/'PE TABLES'!G$64</f>
        <v>0.24008481101970225</v>
      </c>
    </row>
    <row r="55" spans="1:7">
      <c r="A55" s="24" t="s">
        <v>15</v>
      </c>
      <c r="B55" s="2">
        <f>'PE TABLES'!B59/'PE TABLES'!B$64</f>
        <v>2.3815617873715604E-2</v>
      </c>
      <c r="C55" s="2">
        <f>'PE TABLES'!C59/'PE TABLES'!C$64</f>
        <v>1.8935152430259297E-2</v>
      </c>
      <c r="D55" s="2">
        <f>'PE TABLES'!D59/'PE TABLES'!D$64</f>
        <v>1.9808636496338291E-2</v>
      </c>
      <c r="E55" s="2">
        <f>'PE TABLES'!E59/'PE TABLES'!E$64</f>
        <v>2.8289784534425495E-2</v>
      </c>
      <c r="F55" s="2">
        <f>'PE TABLES'!F59/'PE TABLES'!F$64</f>
        <v>2.0466922771860758E-2</v>
      </c>
      <c r="G55" s="2">
        <f>'PE TABLES'!G59/'PE TABLES'!G$64</f>
        <v>2.2188059639612106E-2</v>
      </c>
    </row>
    <row r="56" spans="1:7">
      <c r="A56" s="24" t="s">
        <v>21</v>
      </c>
      <c r="B56" s="2">
        <f>'PE TABLES'!B55/'PE TABLES'!B$64</f>
        <v>4.6174537110901616E-2</v>
      </c>
      <c r="C56" s="2">
        <f>'PE TABLES'!C55/'PE TABLES'!C$64</f>
        <v>5.2400189792157027E-2</v>
      </c>
      <c r="D56" s="2">
        <f>'PE TABLES'!D55/'PE TABLES'!D$64</f>
        <v>4.9163056764425159E-2</v>
      </c>
      <c r="E56" s="2">
        <f>'PE TABLES'!E55/'PE TABLES'!E$64</f>
        <v>5.0093515443786277E-2</v>
      </c>
      <c r="F56" s="2">
        <f>'PE TABLES'!F55/'PE TABLES'!F$64</f>
        <v>5.2571735394263998E-2</v>
      </c>
      <c r="G56" s="2">
        <f>'PE TABLES'!G55/'PE TABLES'!G$64</f>
        <v>4.9094099115860122E-2</v>
      </c>
    </row>
    <row r="57" spans="1:7">
      <c r="A57" s="24" t="s">
        <v>17</v>
      </c>
      <c r="B57" s="2">
        <f>'PE TABLES'!B56/'PE TABLES'!B$64</f>
        <v>2.4895128816407854E-2</v>
      </c>
      <c r="C57" s="2">
        <f>'PE TABLES'!C56/'PE TABLES'!C$64</f>
        <v>2.6477893586496212E-2</v>
      </c>
      <c r="D57" s="2">
        <f>'PE TABLES'!D56/'PE TABLES'!D$64</f>
        <v>2.7031715686647497E-2</v>
      </c>
      <c r="E57" s="2">
        <f>'PE TABLES'!E56/'PE TABLES'!E$64</f>
        <v>2.4247747712272637E-2</v>
      </c>
      <c r="F57" s="2">
        <f>'PE TABLES'!F56/'PE TABLES'!F$64</f>
        <v>2.8082267065630936E-2</v>
      </c>
      <c r="G57" s="2">
        <f>'PE TABLES'!G56/'PE TABLES'!G$64</f>
        <v>2.6001471469940411E-2</v>
      </c>
    </row>
    <row r="58" spans="1:7">
      <c r="A58" s="24" t="s">
        <v>14</v>
      </c>
      <c r="B58" s="2">
        <f>'PE TABLES'!B58/'PE TABLES'!B$64</f>
        <v>2.0447587332533077E-2</v>
      </c>
      <c r="C58" s="2">
        <f>'PE TABLES'!C58/'PE TABLES'!C$64</f>
        <v>2.4782705419428491E-2</v>
      </c>
      <c r="D58" s="2">
        <f>'PE TABLES'!D58/'PE TABLES'!D$64</f>
        <v>1.9887895930348912E-2</v>
      </c>
      <c r="E58" s="2">
        <f>'PE TABLES'!E58/'PE TABLES'!E$64</f>
        <v>2.5632919115702937E-2</v>
      </c>
      <c r="F58" s="2">
        <f>'PE TABLES'!F58/'PE TABLES'!F$64</f>
        <v>2.6864972490824729E-2</v>
      </c>
      <c r="G58" s="2">
        <f>'PE TABLES'!G58/'PE TABLES'!G$64</f>
        <v>2.230785519572389E-2</v>
      </c>
    </row>
    <row r="59" spans="1:7">
      <c r="A59" s="24" t="s">
        <v>24</v>
      </c>
      <c r="B59" s="2">
        <f>'PE TABLES'!B57/'PE TABLES'!B$64</f>
        <v>2.2963177912890119E-2</v>
      </c>
      <c r="C59" s="2">
        <f>'PE TABLES'!C57/'PE TABLES'!C$64</f>
        <v>2.6557356947906254E-2</v>
      </c>
      <c r="D59" s="2">
        <f>'PE TABLES'!D57/'PE TABLES'!D$64</f>
        <v>1.8687758360164081E-2</v>
      </c>
      <c r="E59" s="2">
        <f>'PE TABLES'!E57/'PE TABLES'!E$64</f>
        <v>2.5962077208011494E-2</v>
      </c>
      <c r="F59" s="2">
        <f>'PE TABLES'!F57/'PE TABLES'!F$64</f>
        <v>2.3818170737155347E-2</v>
      </c>
      <c r="G59" s="2">
        <f>'PE TABLES'!G57/'PE TABLES'!G$64</f>
        <v>2.2757660583858134E-2</v>
      </c>
    </row>
    <row r="60" spans="1:7">
      <c r="A60" s="24" t="s">
        <v>23</v>
      </c>
      <c r="B60" s="2">
        <f>'PE TABLES'!B60/'PE TABLES'!B$64</f>
        <v>1.8159303109547761E-2</v>
      </c>
      <c r="C60" s="2">
        <f>'PE TABLES'!C60/'PE TABLES'!C$64</f>
        <v>1.7029282827073278E-2</v>
      </c>
      <c r="D60" s="2">
        <f>'PE TABLES'!D60/'PE TABLES'!D$64</f>
        <v>1.6770095581700731E-2</v>
      </c>
      <c r="E60" s="2">
        <f>'PE TABLES'!E60/'PE TABLES'!E$64</f>
        <v>1.6979949131454512E-2</v>
      </c>
      <c r="F60" s="2">
        <f>'PE TABLES'!F60/'PE TABLES'!F$64</f>
        <v>1.4938929665918513E-2</v>
      </c>
      <c r="G60" s="2">
        <f>'PE TABLES'!G60/'PE TABLES'!G$64</f>
        <v>1.7090182883146159E-2</v>
      </c>
    </row>
    <row r="61" spans="1:7">
      <c r="A61" s="24" t="s">
        <v>18</v>
      </c>
      <c r="B61" s="2">
        <f>'PE TABLES'!B61/'PE TABLES'!B$64</f>
        <v>6.3496759545928231E-3</v>
      </c>
      <c r="C61" s="2">
        <f>'PE TABLES'!C61/'PE TABLES'!C$64</f>
        <v>6.4886058306578183E-3</v>
      </c>
      <c r="D61" s="2">
        <f>'PE TABLES'!D61/'PE TABLES'!D$64</f>
        <v>7.009427138694335E-3</v>
      </c>
      <c r="E61" s="2">
        <f>'PE TABLES'!E61/'PE TABLES'!E$64</f>
        <v>5.7853124874849022E-3</v>
      </c>
      <c r="F61" s="2">
        <f>'PE TABLES'!F61/'PE TABLES'!F$64</f>
        <v>7.0033688046199647E-3</v>
      </c>
      <c r="G61" s="2">
        <f>'PE TABLES'!G61/'PE TABLES'!G$64</f>
        <v>6.5925483063057483E-3</v>
      </c>
    </row>
    <row r="62" spans="1:7">
      <c r="A62" s="24" t="s">
        <v>20</v>
      </c>
      <c r="B62" s="2">
        <f>'PE TABLES'!B62/'PE TABLES'!B$64</f>
        <v>4.5579549444853002E-3</v>
      </c>
      <c r="C62" s="2">
        <f>'PE TABLES'!C62/'PE TABLES'!C$64</f>
        <v>4.6259949141510531E-3</v>
      </c>
      <c r="D62" s="2">
        <f>'PE TABLES'!D62/'PE TABLES'!D$64</f>
        <v>4.7683445634344986E-3</v>
      </c>
      <c r="E62" s="2">
        <f>'PE TABLES'!E62/'PE TABLES'!E$64</f>
        <v>4.7507804394966782E-3</v>
      </c>
      <c r="F62" s="2">
        <f>'PE TABLES'!F62/'PE TABLES'!F$64</f>
        <v>4.5305151125194414E-3</v>
      </c>
      <c r="G62" s="2">
        <f>'PE TABLES'!G62/'PE TABLES'!G$64</f>
        <v>4.6721424642187431E-3</v>
      </c>
    </row>
    <row r="63" spans="1:7">
      <c r="A63" s="24" t="s">
        <v>22</v>
      </c>
      <c r="B63" s="2">
        <f>'PE TABLES'!B63/'PE TABLES'!B$64</f>
        <v>0</v>
      </c>
      <c r="C63" s="2">
        <f>'PE TABLES'!C63/'PE TABLES'!C$64</f>
        <v>0</v>
      </c>
      <c r="D63" s="2">
        <f>'PE TABLES'!D63/'PE TABLES'!D$64</f>
        <v>0</v>
      </c>
      <c r="E63" s="2">
        <f>'PE TABLES'!E63/'PE TABLES'!E$64</f>
        <v>0</v>
      </c>
      <c r="F63" s="2">
        <f>'PE TABLES'!F63/'PE TABLES'!F$64</f>
        <v>0</v>
      </c>
      <c r="G63" s="2">
        <f>'PE TABLES'!G63/'PE TABLES'!G$64</f>
        <v>0</v>
      </c>
    </row>
    <row r="64" spans="1:7">
      <c r="A64" s="12" t="s">
        <v>25</v>
      </c>
      <c r="B64" s="1">
        <f>SUM(B52:B63)</f>
        <v>0.99999999999999989</v>
      </c>
      <c r="C64" s="1">
        <f t="shared" ref="C64:G64" si="3">SUM(C52:C63)</f>
        <v>1</v>
      </c>
      <c r="D64" s="1">
        <f t="shared" si="3"/>
        <v>1.0000000000000002</v>
      </c>
      <c r="E64" s="1">
        <f t="shared" si="3"/>
        <v>1.0000000000000002</v>
      </c>
      <c r="F64" s="1">
        <f t="shared" si="3"/>
        <v>0.99999999999999978</v>
      </c>
      <c r="G64" s="1">
        <f t="shared" si="3"/>
        <v>0.99999999999999989</v>
      </c>
    </row>
    <row r="72" spans="3:3">
      <c r="C72" s="41"/>
    </row>
  </sheetData>
  <pageMargins left="0.70866141732283472" right="0.70866141732283472" top="0.74803149606299213" bottom="0.74803149606299213" header="0.31496062992125984" footer="0.31496062992125984"/>
  <pageSetup paperSize="9" scale="62" orientation="landscape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V64"/>
  <sheetViews>
    <sheetView topLeftCell="K1" zoomScale="85" zoomScaleNormal="85" zoomScalePageLayoutView="125" workbookViewId="0">
      <selection activeCell="A3" sqref="A3:A15"/>
    </sheetView>
  </sheetViews>
  <sheetFormatPr defaultColWidth="8.85546875" defaultRowHeight="11.25"/>
  <cols>
    <col min="1" max="1" width="23.85546875" style="6" customWidth="1"/>
    <col min="2" max="13" width="16.85546875" style="6" customWidth="1"/>
    <col min="14" max="16384" width="8.85546875" style="6"/>
  </cols>
  <sheetData>
    <row r="1" spans="1:22">
      <c r="A1" s="5" t="s">
        <v>0</v>
      </c>
      <c r="B1" s="5"/>
      <c r="C1" s="5"/>
    </row>
    <row r="2" spans="1:22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</row>
    <row r="3" spans="1:22">
      <c r="A3" s="5" t="s">
        <v>19</v>
      </c>
      <c r="B3" s="6">
        <v>2.0105165728822025</v>
      </c>
      <c r="C3" s="6">
        <v>2.2029049717357014</v>
      </c>
      <c r="D3" s="6">
        <v>2.8776934029540611</v>
      </c>
      <c r="E3" s="6">
        <v>4.1252307891011268</v>
      </c>
      <c r="F3" s="6">
        <v>4.4009832275901513</v>
      </c>
      <c r="G3" s="6">
        <v>4.874536948795722</v>
      </c>
      <c r="H3" s="6">
        <v>6.1187091527443123</v>
      </c>
      <c r="I3" s="6">
        <v>6.8179035014692246</v>
      </c>
      <c r="J3" s="6">
        <v>7.5665379502628953</v>
      </c>
      <c r="K3" s="6">
        <v>10.176725751757278</v>
      </c>
      <c r="L3" s="6">
        <v>5.1148730855003457</v>
      </c>
      <c r="M3" s="15"/>
    </row>
    <row r="4" spans="1:22">
      <c r="A4" s="5" t="s">
        <v>16</v>
      </c>
      <c r="B4" s="6">
        <v>2.8295535011725947</v>
      </c>
      <c r="C4" s="6">
        <v>2.9654346582026099</v>
      </c>
      <c r="D4" s="6">
        <v>3.4505079889803372</v>
      </c>
      <c r="E4" s="6">
        <v>3.6950207479679449</v>
      </c>
      <c r="F4" s="6">
        <v>3.7457721907769463</v>
      </c>
      <c r="G4" s="6">
        <v>4.2552665648099097</v>
      </c>
      <c r="H4" s="6">
        <v>4.1472488511127876</v>
      </c>
      <c r="I4" s="6">
        <v>5.1212115944545769</v>
      </c>
      <c r="J4" s="6">
        <v>5.4101160430438711</v>
      </c>
      <c r="K4" s="6">
        <v>6.1308151896386827</v>
      </c>
      <c r="L4" s="6">
        <v>4.174658317559186</v>
      </c>
      <c r="M4" s="15"/>
    </row>
    <row r="5" spans="1:22">
      <c r="A5" s="5" t="s">
        <v>13</v>
      </c>
      <c r="B5" s="6">
        <v>0.68865462315472636</v>
      </c>
      <c r="C5" s="6">
        <v>0.85193097981024402</v>
      </c>
      <c r="D5" s="6">
        <v>1.0399937140805231</v>
      </c>
      <c r="E5" s="6">
        <v>1.2015729073859109</v>
      </c>
      <c r="F5" s="6">
        <v>1.3406031594884853</v>
      </c>
      <c r="G5" s="6">
        <v>1.5069455023206859</v>
      </c>
      <c r="H5" s="6">
        <v>1.6630628411534125</v>
      </c>
      <c r="I5" s="6">
        <v>1.9353021524036107</v>
      </c>
      <c r="J5" s="6">
        <v>2.1880438856748792</v>
      </c>
      <c r="K5" s="6">
        <v>2.5663111628564494</v>
      </c>
      <c r="L5" s="6">
        <v>1.4982849187858709</v>
      </c>
      <c r="M5" s="15"/>
    </row>
    <row r="6" spans="1:22">
      <c r="A6" s="5" t="s">
        <v>21</v>
      </c>
      <c r="B6" s="6">
        <v>0.31639161368294083</v>
      </c>
      <c r="C6" s="6">
        <v>0.43181060979551777</v>
      </c>
      <c r="D6" s="6">
        <v>0.50517219588273998</v>
      </c>
      <c r="E6" s="6">
        <v>0.48989674572947162</v>
      </c>
      <c r="F6" s="6">
        <v>0.61980514642189455</v>
      </c>
      <c r="G6" s="6">
        <v>0.73675583992147331</v>
      </c>
      <c r="H6" s="6">
        <v>0.76677228298292399</v>
      </c>
      <c r="I6" s="6">
        <v>0.94359652982771192</v>
      </c>
      <c r="J6" s="6">
        <v>1.1366568515242748</v>
      </c>
      <c r="K6" s="6">
        <v>1.5761509670784086</v>
      </c>
      <c r="L6" s="6">
        <v>0.7514937726202322</v>
      </c>
      <c r="M6" s="15"/>
    </row>
    <row r="7" spans="1:22">
      <c r="A7" s="5" t="s">
        <v>17</v>
      </c>
      <c r="B7" s="6">
        <v>0.17182555629443225</v>
      </c>
      <c r="C7" s="6">
        <v>0.18866709837971404</v>
      </c>
      <c r="D7" s="6">
        <v>0.2387150761626799</v>
      </c>
      <c r="E7" s="6">
        <v>0.2635133296999923</v>
      </c>
      <c r="F7" s="6">
        <v>0.31427075488424089</v>
      </c>
      <c r="G7" s="6">
        <v>0.38241745287091367</v>
      </c>
      <c r="H7" s="6">
        <v>0.39907378080831318</v>
      </c>
      <c r="I7" s="6">
        <v>0.56513832790604079</v>
      </c>
      <c r="J7" s="6">
        <v>0.58469950405887305</v>
      </c>
      <c r="K7" s="6">
        <v>0.85897562357712154</v>
      </c>
      <c r="L7" s="6">
        <v>0.39644429579190527</v>
      </c>
      <c r="M7" s="15"/>
    </row>
    <row r="8" spans="1:22">
      <c r="A8" s="5" t="s">
        <v>24</v>
      </c>
      <c r="B8" s="6">
        <v>0.13639212241059359</v>
      </c>
      <c r="C8" s="6">
        <v>7.5080397355455297E-2</v>
      </c>
      <c r="D8" s="6">
        <v>0.1275360205464155</v>
      </c>
      <c r="E8" s="6">
        <v>0.27868033702068534</v>
      </c>
      <c r="F8" s="6">
        <v>0.25355130458729036</v>
      </c>
      <c r="G8" s="6">
        <v>0.41492631894548526</v>
      </c>
      <c r="H8" s="6">
        <v>0.41269722569307882</v>
      </c>
      <c r="I8" s="6">
        <v>0.50276826945612141</v>
      </c>
      <c r="J8" s="6">
        <v>0.69845735977339674</v>
      </c>
      <c r="K8" s="6">
        <v>0.90821782167143028</v>
      </c>
      <c r="L8" s="5">
        <v>0.38261028950942422</v>
      </c>
      <c r="M8" s="15"/>
    </row>
    <row r="9" spans="1:22">
      <c r="A9" s="5" t="s">
        <v>23</v>
      </c>
      <c r="B9" s="6">
        <v>9.8194292609051506E-2</v>
      </c>
      <c r="C9" s="6">
        <v>0.12123422938017081</v>
      </c>
      <c r="D9" s="6">
        <v>0.15745885370003851</v>
      </c>
      <c r="E9" s="6">
        <v>0.18930995308505819</v>
      </c>
      <c r="F9" s="6">
        <v>0.20803853644893008</v>
      </c>
      <c r="G9" s="6">
        <v>0.26125680402270746</v>
      </c>
      <c r="H9" s="6">
        <v>0.29136112329821801</v>
      </c>
      <c r="I9" s="6">
        <v>0.33806456089336068</v>
      </c>
      <c r="J9" s="6">
        <v>0.46267746195238296</v>
      </c>
      <c r="K9" s="6">
        <v>0.57520861455717998</v>
      </c>
      <c r="L9" s="6">
        <v>0.2707198582401249</v>
      </c>
      <c r="M9" s="15"/>
    </row>
    <row r="10" spans="1:22">
      <c r="A10" s="5" t="s">
        <v>15</v>
      </c>
      <c r="B10" s="6">
        <v>7.9980712067817039E-2</v>
      </c>
      <c r="C10" s="6">
        <v>9.1298737360432661E-2</v>
      </c>
      <c r="D10" s="6">
        <v>0.11091664786763307</v>
      </c>
      <c r="E10" s="6">
        <v>0.14788886382351077</v>
      </c>
      <c r="F10" s="6">
        <v>0.23164225098886634</v>
      </c>
      <c r="G10" s="6">
        <v>0.24220574126197425</v>
      </c>
      <c r="H10" s="6">
        <v>0.27917795721785194</v>
      </c>
      <c r="I10" s="6">
        <v>0.32746819846634528</v>
      </c>
      <c r="J10" s="6">
        <v>0.40518530547563919</v>
      </c>
      <c r="K10" s="6">
        <v>0.63305488136696697</v>
      </c>
      <c r="L10" s="6">
        <v>0.25503283659360526</v>
      </c>
      <c r="M10" s="15"/>
    </row>
    <row r="11" spans="1:22">
      <c r="A11" s="5" t="s">
        <v>14</v>
      </c>
      <c r="B11" s="6">
        <v>7.3908769902395838E-2</v>
      </c>
      <c r="C11" s="6">
        <v>0.11002328246833924</v>
      </c>
      <c r="D11" s="6">
        <v>0.16041562558360914</v>
      </c>
      <c r="E11" s="6">
        <v>0.17553332851819009</v>
      </c>
      <c r="F11" s="6">
        <v>0.18309217998548061</v>
      </c>
      <c r="G11" s="6">
        <v>0.24188324695329547</v>
      </c>
      <c r="H11" s="6">
        <v>0.25868069465838545</v>
      </c>
      <c r="I11" s="6">
        <v>0.25784082227313093</v>
      </c>
      <c r="J11" s="6">
        <v>0.36702423235621567</v>
      </c>
      <c r="K11" s="6">
        <v>0.45857032234895601</v>
      </c>
      <c r="L11" s="6">
        <v>0.229285161174478</v>
      </c>
      <c r="M11" s="15"/>
    </row>
    <row r="12" spans="1:22">
      <c r="A12" s="5" t="s">
        <v>18</v>
      </c>
      <c r="B12" s="6">
        <v>4.6910276190884552E-2</v>
      </c>
      <c r="C12" s="6">
        <v>5.3280404411961343E-2</v>
      </c>
      <c r="D12" s="6">
        <v>9.1877904720681886E-2</v>
      </c>
      <c r="E12" s="6">
        <v>7.7038661999375369E-2</v>
      </c>
      <c r="F12" s="6">
        <v>6.778367762581701E-2</v>
      </c>
      <c r="G12" s="6">
        <v>7.228850435242451E-2</v>
      </c>
      <c r="H12" s="6">
        <v>9.3461290602998834E-2</v>
      </c>
      <c r="I12" s="6">
        <v>0.11202531324541409</v>
      </c>
      <c r="J12" s="6">
        <v>0.11614593963710207</v>
      </c>
      <c r="K12" s="6">
        <v>0.22883901511441793</v>
      </c>
      <c r="L12" s="6">
        <v>9.638855451511924E-2</v>
      </c>
      <c r="M12" s="15" t="s">
        <v>54</v>
      </c>
      <c r="N12" s="6" t="s">
        <v>55</v>
      </c>
    </row>
    <row r="13" spans="1:22">
      <c r="A13" s="5" t="s">
        <v>20</v>
      </c>
      <c r="B13" s="6">
        <v>4.5410528222485404E-2</v>
      </c>
      <c r="C13" s="6">
        <v>5.0433342754587829E-2</v>
      </c>
      <c r="D13" s="6">
        <v>4.9488284636964266E-2</v>
      </c>
      <c r="E13" s="6">
        <v>5.4487956376324989E-2</v>
      </c>
      <c r="F13" s="6">
        <v>7.3583325118711296E-2</v>
      </c>
      <c r="G13" s="6">
        <v>7.3625721564615998E-2</v>
      </c>
      <c r="H13" s="6">
        <v>8.1164281856606374E-2</v>
      </c>
      <c r="I13" s="6">
        <v>9.6765956019568777E-2</v>
      </c>
      <c r="J13" s="6">
        <v>0.10831697814793745</v>
      </c>
      <c r="K13" s="6">
        <v>0.12041710450938645</v>
      </c>
      <c r="L13" s="6">
        <v>7.5589227765231581E-2</v>
      </c>
      <c r="M13" s="15">
        <v>408</v>
      </c>
      <c r="N13" s="5">
        <v>6.4977385685901252</v>
      </c>
      <c r="O13" s="16">
        <f>N13/M13</f>
        <v>1.5925829824975798E-2</v>
      </c>
    </row>
    <row r="14" spans="1:22">
      <c r="A14" s="5" t="s">
        <v>22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15">
        <v>447.6</v>
      </c>
      <c r="N14" s="5">
        <v>7.142098711654735</v>
      </c>
      <c r="O14" s="16">
        <f t="shared" ref="O14:O22" si="0">N14/M14</f>
        <v>1.5956431438013258E-2</v>
      </c>
    </row>
    <row r="15" spans="1:22" s="5" customFormat="1">
      <c r="A15" s="5" t="s">
        <v>25</v>
      </c>
      <c r="B15" s="5">
        <v>6.4977385685901252</v>
      </c>
      <c r="C15" s="5">
        <v>7.142098711654735</v>
      </c>
      <c r="D15" s="5">
        <v>8.8097757151156824</v>
      </c>
      <c r="E15" s="5">
        <v>10.698173620707591</v>
      </c>
      <c r="F15" s="5">
        <v>11.439125753916814</v>
      </c>
      <c r="G15" s="5">
        <v>13.062108645819206</v>
      </c>
      <c r="H15" s="5">
        <v>14.511409482128888</v>
      </c>
      <c r="I15" s="5">
        <v>17.01808522641511</v>
      </c>
      <c r="J15" s="5">
        <v>19.043861511907465</v>
      </c>
      <c r="K15" s="5">
        <v>24.233286454476278</v>
      </c>
      <c r="L15" s="5">
        <v>13.245380318055522</v>
      </c>
      <c r="M15" s="15">
        <v>601.29999999999995</v>
      </c>
      <c r="N15" s="5">
        <v>8.8097757151156824</v>
      </c>
      <c r="O15" s="16">
        <f t="shared" si="0"/>
        <v>1.4651215225537475E-2</v>
      </c>
      <c r="P15" s="6"/>
      <c r="Q15" s="6"/>
      <c r="R15" s="6"/>
      <c r="S15" s="6"/>
      <c r="T15" s="6"/>
      <c r="U15" s="6"/>
      <c r="V15" s="6"/>
    </row>
    <row r="16" spans="1:22">
      <c r="M16" s="15">
        <v>705.6</v>
      </c>
      <c r="N16" s="5">
        <v>10.698173620707591</v>
      </c>
      <c r="O16" s="16">
        <f t="shared" si="0"/>
        <v>1.5161810686943864E-2</v>
      </c>
    </row>
    <row r="17" spans="1:15">
      <c r="A17" s="5" t="s">
        <v>26</v>
      </c>
      <c r="B17" s="5"/>
      <c r="C17" s="5"/>
      <c r="M17" s="15">
        <v>808.3</v>
      </c>
      <c r="N17" s="5">
        <v>11.439125753916814</v>
      </c>
      <c r="O17" s="16">
        <f t="shared" si="0"/>
        <v>1.4152079368943232E-2</v>
      </c>
    </row>
    <row r="18" spans="1:15">
      <c r="A18" s="5" t="s">
        <v>1</v>
      </c>
      <c r="B18" s="5" t="s">
        <v>27</v>
      </c>
      <c r="C18" s="5" t="s">
        <v>28</v>
      </c>
      <c r="D18" s="5" t="s">
        <v>29</v>
      </c>
      <c r="E18" s="5" t="s">
        <v>30</v>
      </c>
      <c r="F18" s="5" t="s">
        <v>31</v>
      </c>
      <c r="G18" s="5" t="s">
        <v>32</v>
      </c>
      <c r="H18" s="5" t="s">
        <v>33</v>
      </c>
      <c r="I18" s="5" t="s">
        <v>34</v>
      </c>
      <c r="J18" s="5" t="s">
        <v>35</v>
      </c>
      <c r="K18" s="5" t="s">
        <v>36</v>
      </c>
      <c r="L18" s="5" t="s">
        <v>12</v>
      </c>
      <c r="M18" s="15">
        <v>936.9</v>
      </c>
      <c r="N18" s="5">
        <v>13.062108645819206</v>
      </c>
      <c r="O18" s="16">
        <f t="shared" si="0"/>
        <v>1.3941838665619818E-2</v>
      </c>
    </row>
    <row r="19" spans="1:15">
      <c r="A19" s="5" t="s">
        <v>19</v>
      </c>
      <c r="B19" s="6">
        <v>5.2436314819026819</v>
      </c>
      <c r="C19" s="6">
        <v>5.6028787577884014</v>
      </c>
      <c r="D19" s="6">
        <v>6.1157926007899395</v>
      </c>
      <c r="E19" s="6">
        <v>6.0547067088274451</v>
      </c>
      <c r="F19" s="6">
        <v>10.452255479388567</v>
      </c>
      <c r="G19" s="6">
        <v>2.53479907283652</v>
      </c>
      <c r="H19" s="6">
        <v>4.5757938419080908</v>
      </c>
      <c r="I19" s="6">
        <v>5.6040254646415182</v>
      </c>
      <c r="J19" s="6">
        <v>2.3194839070192472</v>
      </c>
      <c r="K19" s="6">
        <v>6.2721323466568739</v>
      </c>
      <c r="L19" s="7">
        <v>5.1148730855003457</v>
      </c>
      <c r="M19" s="15">
        <v>1008</v>
      </c>
      <c r="N19" s="5">
        <v>14.511409482128888</v>
      </c>
      <c r="O19" s="16">
        <f t="shared" si="0"/>
        <v>1.4396239565604057E-2</v>
      </c>
    </row>
    <row r="20" spans="1:15">
      <c r="A20" s="5" t="s">
        <v>16</v>
      </c>
      <c r="B20" s="6">
        <v>3.9775000038791561</v>
      </c>
      <c r="C20" s="6">
        <v>4.8021330434848624</v>
      </c>
      <c r="D20" s="6">
        <v>5.3122584647172015</v>
      </c>
      <c r="E20" s="6">
        <v>5.3200345734436567</v>
      </c>
      <c r="F20" s="6">
        <v>5.4845446597724532</v>
      </c>
      <c r="G20" s="6">
        <v>3.9436772589899718</v>
      </c>
      <c r="H20" s="6">
        <v>3.9074557534282959</v>
      </c>
      <c r="I20" s="6">
        <v>4.2779954389266308</v>
      </c>
      <c r="J20" s="6">
        <v>2.8254160884972936</v>
      </c>
      <c r="K20" s="6">
        <v>4.7303778820868434</v>
      </c>
      <c r="L20" s="7">
        <v>4.174658317559186</v>
      </c>
      <c r="M20" s="15">
        <v>1257.7</v>
      </c>
      <c r="N20" s="5">
        <v>17.01808522641511</v>
      </c>
      <c r="O20" s="16">
        <f t="shared" si="0"/>
        <v>1.3531116503470707E-2</v>
      </c>
    </row>
    <row r="21" spans="1:15">
      <c r="A21" s="5" t="s">
        <v>13</v>
      </c>
      <c r="B21" s="6">
        <v>1.442053395239163</v>
      </c>
      <c r="C21" s="6">
        <v>1.8111792024139477</v>
      </c>
      <c r="D21" s="6">
        <v>2.130336406002777</v>
      </c>
      <c r="E21" s="6">
        <v>2.1723435773725837</v>
      </c>
      <c r="F21" s="6">
        <v>2.4181934036891115</v>
      </c>
      <c r="G21" s="6">
        <v>1.0684084305378885</v>
      </c>
      <c r="H21" s="6">
        <v>1.3373821059306858</v>
      </c>
      <c r="I21" s="6">
        <v>1.5253114369184546</v>
      </c>
      <c r="J21" s="6">
        <v>0.64398138696323048</v>
      </c>
      <c r="K21" s="6">
        <v>1.9566667682220233</v>
      </c>
      <c r="L21" s="7">
        <v>1.4982849187858709</v>
      </c>
      <c r="M21" s="15">
        <v>1481.2</v>
      </c>
      <c r="N21" s="5">
        <v>19.043861511907465</v>
      </c>
      <c r="O21" s="16">
        <f t="shared" si="0"/>
        <v>1.2857049359915922E-2</v>
      </c>
    </row>
    <row r="22" spans="1:15">
      <c r="A22" s="5" t="s">
        <v>21</v>
      </c>
      <c r="B22" s="6">
        <v>0.86387629811571642</v>
      </c>
      <c r="C22" s="6">
        <v>0.81463284761841892</v>
      </c>
      <c r="D22" s="6">
        <v>1.0263461404900864</v>
      </c>
      <c r="E22" s="6">
        <v>0.90333714419958944</v>
      </c>
      <c r="F22" s="6">
        <v>1.0703765049956757</v>
      </c>
      <c r="G22" s="6">
        <v>0.44165378684128737</v>
      </c>
      <c r="H22" s="6">
        <v>0.63556256010625611</v>
      </c>
      <c r="I22" s="6">
        <v>0.71851663267592569</v>
      </c>
      <c r="J22" s="6">
        <v>0.37860727197617094</v>
      </c>
      <c r="K22" s="6">
        <v>0.88375068115779554</v>
      </c>
      <c r="L22" s="7">
        <v>0.7514937726202322</v>
      </c>
      <c r="M22" s="15">
        <v>1863</v>
      </c>
      <c r="N22" s="5">
        <v>24.233286454476278</v>
      </c>
      <c r="O22" s="16">
        <f t="shared" si="0"/>
        <v>1.3007668520921244E-2</v>
      </c>
    </row>
    <row r="23" spans="1:15">
      <c r="A23" s="5" t="s">
        <v>17</v>
      </c>
      <c r="B23" s="6">
        <v>0.44200605233129808</v>
      </c>
      <c r="C23" s="6">
        <v>0.44693664183528387</v>
      </c>
      <c r="D23" s="6">
        <v>0.50607709708241944</v>
      </c>
      <c r="E23" s="6">
        <v>0.58165752447417152</v>
      </c>
      <c r="F23" s="6">
        <v>0.56363101048241193</v>
      </c>
      <c r="G23" s="6">
        <v>0.22837845039431884</v>
      </c>
      <c r="H23" s="6">
        <v>0.28300463261590048</v>
      </c>
      <c r="I23" s="6">
        <v>0.25901159137098095</v>
      </c>
      <c r="J23" s="6">
        <v>0.2023200091188487</v>
      </c>
      <c r="K23" s="6">
        <v>0.57101260500131823</v>
      </c>
      <c r="L23" s="7">
        <v>0.39644429579190527</v>
      </c>
      <c r="N23" s="5"/>
    </row>
    <row r="24" spans="1:15">
      <c r="A24" s="5" t="s">
        <v>24</v>
      </c>
      <c r="B24" s="6">
        <v>0.53000382716470062</v>
      </c>
      <c r="C24" s="6">
        <v>0.43045290128612262</v>
      </c>
      <c r="D24" s="6">
        <v>0.53885415557048</v>
      </c>
      <c r="E24" s="6">
        <v>0.27399063467471174</v>
      </c>
      <c r="F24" s="6">
        <v>0.46752912033860816</v>
      </c>
      <c r="G24" s="6">
        <v>8.3438566567751671E-2</v>
      </c>
      <c r="H24" s="6">
        <v>0.16056866095013558</v>
      </c>
      <c r="I24" s="6">
        <v>0.38684032845065214</v>
      </c>
      <c r="J24" s="6">
        <v>0.18032213017398188</v>
      </c>
      <c r="K24" s="6">
        <v>0.45522026697596535</v>
      </c>
      <c r="L24" s="7">
        <v>0.38261028950942422</v>
      </c>
    </row>
    <row r="25" spans="1:15">
      <c r="A25" s="5" t="s">
        <v>23</v>
      </c>
      <c r="B25" s="6">
        <v>0.28176957796802965</v>
      </c>
      <c r="C25" s="6">
        <v>0.28653611521721362</v>
      </c>
      <c r="D25" s="6">
        <v>0.38296045331430351</v>
      </c>
      <c r="E25" s="6">
        <v>0.34790331097884425</v>
      </c>
      <c r="F25" s="6">
        <v>0.41752641888810377</v>
      </c>
      <c r="G25" s="6">
        <v>0.1488164084277345</v>
      </c>
      <c r="H25" s="6">
        <v>0.18855773219210323</v>
      </c>
      <c r="I25" s="6">
        <v>0.26356522807992877</v>
      </c>
      <c r="J25" s="6">
        <v>0.13224192811099045</v>
      </c>
      <c r="K25" s="6">
        <v>0.38337494108294484</v>
      </c>
      <c r="L25" s="7">
        <v>0.2707198582401249</v>
      </c>
    </row>
    <row r="26" spans="1:15">
      <c r="A26" s="5" t="s">
        <v>15</v>
      </c>
      <c r="B26" s="6">
        <v>0.24296027628148201</v>
      </c>
      <c r="C26" s="6">
        <v>0.22032422569625071</v>
      </c>
      <c r="D26" s="6">
        <v>0.37953111481237711</v>
      </c>
      <c r="E26" s="6">
        <v>0.22786957589132781</v>
      </c>
      <c r="F26" s="6">
        <v>0.5591104494552116</v>
      </c>
      <c r="G26" s="6">
        <v>0.1426071186869568</v>
      </c>
      <c r="H26" s="6">
        <v>0.28445970235440593</v>
      </c>
      <c r="I26" s="6">
        <v>0.34708610897354564</v>
      </c>
      <c r="J26" s="6">
        <v>0.10488036771157142</v>
      </c>
      <c r="K26" s="6">
        <v>0.29955040274456007</v>
      </c>
      <c r="L26" s="7">
        <v>0.25503283659360526</v>
      </c>
    </row>
    <row r="27" spans="1:15">
      <c r="A27" s="5" t="s">
        <v>14</v>
      </c>
      <c r="B27" s="6">
        <v>0.26623954612567591</v>
      </c>
      <c r="C27" s="6">
        <v>0.25280158796160396</v>
      </c>
      <c r="D27" s="6">
        <v>0.20828835154311554</v>
      </c>
      <c r="E27" s="6">
        <v>0.19233077622328007</v>
      </c>
      <c r="F27" s="6">
        <v>0.35022678465112578</v>
      </c>
      <c r="G27" s="6">
        <v>0.10498404815681227</v>
      </c>
      <c r="H27" s="6">
        <v>0.20660860677260653</v>
      </c>
      <c r="I27" s="6">
        <v>0.36114512565943419</v>
      </c>
      <c r="J27" s="6">
        <v>0.11506251677986623</v>
      </c>
      <c r="K27" s="6">
        <v>0.3157920168556913</v>
      </c>
      <c r="L27" s="7">
        <v>0.229285161174478</v>
      </c>
    </row>
    <row r="28" spans="1:15">
      <c r="A28" s="5" t="s">
        <v>18</v>
      </c>
      <c r="B28" s="6">
        <v>0.1233676377624657</v>
      </c>
      <c r="C28" s="6">
        <v>8.6179715514506816E-2</v>
      </c>
      <c r="D28" s="6">
        <v>9.9219356772302272E-2</v>
      </c>
      <c r="E28" s="6">
        <v>0.10197863593069725</v>
      </c>
      <c r="F28" s="6">
        <v>0.18714626613985152</v>
      </c>
      <c r="G28" s="6">
        <v>5.0683286939461961E-2</v>
      </c>
      <c r="H28" s="6">
        <v>7.0206987276761113E-2</v>
      </c>
      <c r="I28" s="6">
        <v>7.6133038199790004E-2</v>
      </c>
      <c r="J28" s="6">
        <v>5.118724120063825E-2</v>
      </c>
      <c r="K28" s="6">
        <v>9.2435912877156717E-2</v>
      </c>
      <c r="L28" s="7">
        <v>9.638855451511924E-2</v>
      </c>
    </row>
    <row r="29" spans="1:15">
      <c r="A29" s="5" t="s">
        <v>20</v>
      </c>
      <c r="B29" s="6">
        <v>8.2174879212876306E-2</v>
      </c>
      <c r="C29" s="6">
        <v>8.7541333556832968E-2</v>
      </c>
      <c r="D29" s="6">
        <v>8.3593826863327891E-2</v>
      </c>
      <c r="E29" s="6">
        <v>7.147717029211588E-2</v>
      </c>
      <c r="F29" s="6">
        <v>0.10225811440158285</v>
      </c>
      <c r="G29" s="6">
        <v>5.3111817054569993E-2</v>
      </c>
      <c r="H29" s="6">
        <v>7.9126145051511498E-2</v>
      </c>
      <c r="I29" s="6">
        <v>9.1129082111512716E-2</v>
      </c>
      <c r="J29" s="6">
        <v>4.4728450825031178E-2</v>
      </c>
      <c r="K29" s="6">
        <v>8.8337130465498015E-2</v>
      </c>
      <c r="L29" s="7">
        <v>7.5589227765231581E-2</v>
      </c>
    </row>
    <row r="30" spans="1:15">
      <c r="A30" s="5" t="s">
        <v>22</v>
      </c>
      <c r="B30" s="6">
        <v>0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7">
        <v>0</v>
      </c>
    </row>
    <row r="31" spans="1:15">
      <c r="A31" s="5" t="s">
        <v>25</v>
      </c>
      <c r="B31" s="5">
        <v>13.495582975983245</v>
      </c>
      <c r="C31" s="5">
        <v>14.841596372373445</v>
      </c>
      <c r="D31" s="5">
        <v>16.783257967958331</v>
      </c>
      <c r="E31" s="5">
        <v>16.247629632308424</v>
      </c>
      <c r="F31" s="5">
        <v>22.072798212202706</v>
      </c>
      <c r="G31" s="5">
        <v>8.8005582454332725</v>
      </c>
      <c r="H31" s="5">
        <v>11.728726728586752</v>
      </c>
      <c r="I31" s="5">
        <v>13.910759476008373</v>
      </c>
      <c r="J31" s="5">
        <v>6.9982312983768695</v>
      </c>
      <c r="K31" s="5">
        <v>16.048650954126668</v>
      </c>
      <c r="L31" s="8">
        <v>13.245380318055522</v>
      </c>
    </row>
    <row r="33" spans="1:7">
      <c r="A33" s="5" t="s">
        <v>37</v>
      </c>
      <c r="B33" s="5"/>
      <c r="C33" s="5"/>
    </row>
    <row r="34" spans="1:7">
      <c r="A34" s="5" t="s">
        <v>1</v>
      </c>
      <c r="B34" s="5" t="s">
        <v>35</v>
      </c>
      <c r="C34" s="5" t="s">
        <v>38</v>
      </c>
      <c r="D34" s="5" t="s">
        <v>39</v>
      </c>
      <c r="E34" s="5" t="s">
        <v>40</v>
      </c>
      <c r="F34" s="5" t="s">
        <v>41</v>
      </c>
      <c r="G34" s="5" t="s">
        <v>12</v>
      </c>
    </row>
    <row r="35" spans="1:7">
      <c r="A35" s="5" t="s">
        <v>19</v>
      </c>
      <c r="B35" s="6">
        <v>2.3194839070192472</v>
      </c>
      <c r="C35" s="6">
        <v>4.8289644799601286</v>
      </c>
      <c r="D35" s="6">
        <v>6.2639295607654484</v>
      </c>
      <c r="E35" s="6">
        <v>7.1339279443773629</v>
      </c>
      <c r="F35" s="6">
        <v>6.7605368042622942</v>
      </c>
      <c r="G35" s="7">
        <v>5.1148730855003457</v>
      </c>
    </row>
    <row r="36" spans="1:7">
      <c r="A36" s="5" t="s">
        <v>16</v>
      </c>
      <c r="B36" s="6">
        <v>2.8254160884972936</v>
      </c>
      <c r="C36" s="6">
        <v>3.8913726432539413</v>
      </c>
      <c r="D36" s="6">
        <v>4.7341515787321704</v>
      </c>
      <c r="E36" s="6">
        <v>5.1421968488778491</v>
      </c>
      <c r="F36" s="6">
        <v>5.4387424258456196</v>
      </c>
      <c r="G36" s="7">
        <v>4.174658317559186</v>
      </c>
    </row>
    <row r="37" spans="1:7">
      <c r="A37" s="5" t="s">
        <v>13</v>
      </c>
      <c r="B37" s="6">
        <v>0.64398138696323048</v>
      </c>
      <c r="C37" s="6">
        <v>1.3586617108101819</v>
      </c>
      <c r="D37" s="6">
        <v>1.8204174321936049</v>
      </c>
      <c r="E37" s="6">
        <v>2.0979866645338889</v>
      </c>
      <c r="F37" s="6">
        <v>2.2507525507102701</v>
      </c>
      <c r="G37" s="7">
        <v>1.4982849187858709</v>
      </c>
    </row>
    <row r="38" spans="1:7">
      <c r="A38" s="5" t="s">
        <v>21</v>
      </c>
      <c r="B38" s="6">
        <v>0.37860727197617094</v>
      </c>
      <c r="C38" s="6">
        <v>0.78755891966233749</v>
      </c>
      <c r="D38" s="6">
        <v>0.82906247101278652</v>
      </c>
      <c r="E38" s="6">
        <v>1.0281505035605252</v>
      </c>
      <c r="F38" s="6">
        <v>0.85344575169542003</v>
      </c>
      <c r="G38" s="7">
        <v>0.7514937726202322</v>
      </c>
    </row>
    <row r="39" spans="1:7">
      <c r="A39" s="5" t="s">
        <v>17</v>
      </c>
      <c r="B39" s="6">
        <v>0.2023200091188487</v>
      </c>
      <c r="C39" s="6">
        <v>0.39955643359712834</v>
      </c>
      <c r="D39" s="6">
        <v>0.42430225644063851</v>
      </c>
      <c r="E39" s="6">
        <v>0.52221854338039653</v>
      </c>
      <c r="F39" s="6">
        <v>0.54776503283454936</v>
      </c>
      <c r="G39" s="7">
        <v>0.39644429579190527</v>
      </c>
    </row>
    <row r="40" spans="1:7">
      <c r="A40" s="5" t="s">
        <v>24</v>
      </c>
      <c r="B40" s="6">
        <v>0.18032213017398188</v>
      </c>
      <c r="C40" s="6">
        <v>0.45724327834521555</v>
      </c>
      <c r="D40" s="6">
        <v>0.38471837135916193</v>
      </c>
      <c r="E40" s="6">
        <v>0.47516905822657463</v>
      </c>
      <c r="F40" s="6">
        <v>0.3992627107455714</v>
      </c>
      <c r="G40" s="7">
        <v>0.38261028950942422</v>
      </c>
    </row>
    <row r="41" spans="1:7">
      <c r="A41" s="5" t="s">
        <v>23</v>
      </c>
      <c r="B41" s="6">
        <v>0.13224192811099045</v>
      </c>
      <c r="C41" s="6">
        <v>0.25953204490010895</v>
      </c>
      <c r="D41" s="6">
        <v>0.30594910780227191</v>
      </c>
      <c r="E41" s="6">
        <v>0.38312653338247366</v>
      </c>
      <c r="F41" s="6">
        <v>0.35493284031836853</v>
      </c>
      <c r="G41" s="7">
        <v>0.2707198582401249</v>
      </c>
    </row>
    <row r="42" spans="1:7">
      <c r="A42" s="5" t="s">
        <v>15</v>
      </c>
      <c r="B42" s="6">
        <v>0.10488036771157142</v>
      </c>
      <c r="C42" s="6">
        <v>0.23239678600837407</v>
      </c>
      <c r="D42" s="6">
        <v>0.30634121792012947</v>
      </c>
      <c r="E42" s="6">
        <v>0.40065809535859293</v>
      </c>
      <c r="F42" s="6">
        <v>0.32445005838831442</v>
      </c>
      <c r="G42" s="7">
        <v>0.25503283659360526</v>
      </c>
    </row>
    <row r="43" spans="1:7">
      <c r="A43" s="5" t="s">
        <v>14</v>
      </c>
      <c r="B43" s="6">
        <v>0.11506251677986623</v>
      </c>
      <c r="C43" s="6">
        <v>0.25280158796160396</v>
      </c>
      <c r="D43" s="6">
        <v>0.28051737667500237</v>
      </c>
      <c r="E43" s="6">
        <v>0.28051737667500237</v>
      </c>
      <c r="F43" s="6">
        <v>0.21920669255142403</v>
      </c>
      <c r="G43" s="7">
        <v>0.229285161174478</v>
      </c>
    </row>
    <row r="44" spans="1:7">
      <c r="A44" s="5" t="s">
        <v>18</v>
      </c>
      <c r="B44" s="6">
        <v>5.118724120063825E-2</v>
      </c>
      <c r="C44" s="6">
        <v>0.1103878734677986</v>
      </c>
      <c r="D44" s="6">
        <v>0.10185305893661065</v>
      </c>
      <c r="E44" s="6">
        <v>0.12352979944836126</v>
      </c>
      <c r="F44" s="6">
        <v>9.0408449696791848E-2</v>
      </c>
      <c r="G44" s="7">
        <v>9.638855451511924E-2</v>
      </c>
    </row>
    <row r="45" spans="1:7">
      <c r="A45" s="5" t="s">
        <v>20</v>
      </c>
      <c r="B45" s="6">
        <v>4.4728450825031178E-2</v>
      </c>
      <c r="C45" s="6">
        <v>8.0044925050201443E-2</v>
      </c>
      <c r="D45" s="6">
        <v>9.4376740558689651E-2</v>
      </c>
      <c r="E45" s="6">
        <v>8.1079733625342737E-2</v>
      </c>
      <c r="F45" s="6">
        <v>8.2568766197357271E-2</v>
      </c>
      <c r="G45" s="7">
        <v>7.5589227765231581E-2</v>
      </c>
    </row>
    <row r="46" spans="1:7">
      <c r="A46" s="5" t="s">
        <v>22</v>
      </c>
      <c r="B46" s="6">
        <v>0</v>
      </c>
      <c r="C46" s="6">
        <v>0</v>
      </c>
      <c r="D46" s="6">
        <v>0</v>
      </c>
      <c r="E46" s="6">
        <v>0</v>
      </c>
      <c r="F46" s="6">
        <v>0</v>
      </c>
      <c r="G46" s="7">
        <v>0</v>
      </c>
    </row>
    <row r="47" spans="1:7">
      <c r="A47" s="5" t="s">
        <v>25</v>
      </c>
      <c r="B47" s="5">
        <v>6.9982312983768695</v>
      </c>
      <c r="C47" s="5">
        <v>12.65852068301702</v>
      </c>
      <c r="D47" s="5">
        <v>15.545619172396515</v>
      </c>
      <c r="E47" s="5">
        <v>17.668561101446372</v>
      </c>
      <c r="F47" s="5">
        <v>17.322072083245981</v>
      </c>
      <c r="G47" s="8">
        <v>13.245380318055522</v>
      </c>
    </row>
    <row r="48" spans="1:7">
      <c r="A48" s="6" t="s">
        <v>52</v>
      </c>
      <c r="B48" s="6">
        <f>B47/1</f>
        <v>6.9982312983768695</v>
      </c>
      <c r="C48" s="6">
        <f>C47/2</f>
        <v>6.32926034150851</v>
      </c>
      <c r="D48" s="6">
        <f>D47/3</f>
        <v>5.1818730574655048</v>
      </c>
      <c r="E48" s="6">
        <f>E47/4</f>
        <v>4.4171402753615929</v>
      </c>
    </row>
    <row r="50" spans="1:7">
      <c r="A50" s="5" t="s">
        <v>42</v>
      </c>
      <c r="B50" s="5"/>
      <c r="C50" s="5"/>
    </row>
    <row r="51" spans="1:7">
      <c r="A51" s="5" t="s">
        <v>1</v>
      </c>
      <c r="B51" s="5" t="s">
        <v>43</v>
      </c>
      <c r="C51" s="5" t="s">
        <v>44</v>
      </c>
      <c r="D51" s="5" t="s">
        <v>45</v>
      </c>
      <c r="E51" s="5" t="s">
        <v>46</v>
      </c>
      <c r="F51" s="5" t="s">
        <v>47</v>
      </c>
      <c r="G51" s="5" t="s">
        <v>12</v>
      </c>
    </row>
    <row r="52" spans="1:7">
      <c r="A52" s="5" t="s">
        <v>19</v>
      </c>
      <c r="B52" s="6">
        <v>5.8275033350290935</v>
      </c>
      <c r="C52" s="6">
        <v>4.9419982791950137</v>
      </c>
      <c r="D52" s="6">
        <v>4.7872173892883279</v>
      </c>
      <c r="E52" s="6">
        <v>4.781865053264168</v>
      </c>
      <c r="F52" s="6">
        <v>4.826691145163192</v>
      </c>
      <c r="G52" s="7">
        <v>5.1148730855003457</v>
      </c>
    </row>
    <row r="53" spans="1:7">
      <c r="A53" s="5" t="s">
        <v>16</v>
      </c>
      <c r="B53" s="6">
        <v>4.0144198232485522</v>
      </c>
      <c r="C53" s="6">
        <v>4.99741963206883</v>
      </c>
      <c r="D53" s="6">
        <v>3.9179188264831843</v>
      </c>
      <c r="E53" s="6">
        <v>4.3526868237928973</v>
      </c>
      <c r="F53" s="6">
        <v>4.318381443802183</v>
      </c>
      <c r="G53" s="7">
        <v>4.174658317559186</v>
      </c>
    </row>
    <row r="54" spans="1:7">
      <c r="A54" s="5" t="s">
        <v>13</v>
      </c>
      <c r="B54" s="6">
        <v>1.6750522982203429</v>
      </c>
      <c r="C54" s="6">
        <v>1.6002688781065713</v>
      </c>
      <c r="D54" s="6">
        <v>1.3256207004217451</v>
      </c>
      <c r="E54" s="6">
        <v>1.4697364253154965</v>
      </c>
      <c r="F54" s="6">
        <v>1.4768511512161289</v>
      </c>
      <c r="G54" s="7">
        <v>1.4982849187858709</v>
      </c>
    </row>
    <row r="55" spans="1:7">
      <c r="A55" s="5" t="s">
        <v>21</v>
      </c>
      <c r="B55" s="6">
        <v>0.74219667731774897</v>
      </c>
      <c r="C55" s="6">
        <v>0.86454593801994106</v>
      </c>
      <c r="D55" s="6">
        <v>0.6962567889641722</v>
      </c>
      <c r="E55" s="6">
        <v>0.77608342423274645</v>
      </c>
      <c r="F55" s="6">
        <v>0.80218574040782631</v>
      </c>
      <c r="G55" s="7">
        <v>0.7514937726202322</v>
      </c>
    </row>
    <row r="56" spans="1:7">
      <c r="A56" s="5" t="s">
        <v>17</v>
      </c>
      <c r="B56" s="6">
        <v>0.40898149187277399</v>
      </c>
      <c r="C56" s="6">
        <v>0.43648068423469233</v>
      </c>
      <c r="D56" s="6">
        <v>0.37333565519710787</v>
      </c>
      <c r="E56" s="6">
        <v>0.3684183912899206</v>
      </c>
      <c r="F56" s="6">
        <v>0.42858219045555035</v>
      </c>
      <c r="G56" s="7">
        <v>0.39644429579190527</v>
      </c>
    </row>
    <row r="57" spans="1:7">
      <c r="A57" s="5" t="s">
        <v>24</v>
      </c>
      <c r="B57" s="6">
        <v>0.41125966154593285</v>
      </c>
      <c r="C57" s="6">
        <v>0.48220034504086218</v>
      </c>
      <c r="D57" s="6">
        <v>0.28369304333287304</v>
      </c>
      <c r="E57" s="6">
        <v>0.44007494809636877</v>
      </c>
      <c r="F57" s="6">
        <v>0.40754672177121343</v>
      </c>
      <c r="G57" s="7">
        <v>0.38261028950942422</v>
      </c>
    </row>
    <row r="58" spans="1:7">
      <c r="A58" s="5" t="s">
        <v>23</v>
      </c>
      <c r="B58" s="6">
        <v>0.30991147922816414</v>
      </c>
      <c r="C58" s="6">
        <v>0.29169655205899236</v>
      </c>
      <c r="D58" s="6">
        <v>0.24091122474089538</v>
      </c>
      <c r="E58" s="6">
        <v>0.26745467514166754</v>
      </c>
      <c r="F58" s="6">
        <v>0.23598263438244321</v>
      </c>
      <c r="G58" s="7">
        <v>0.2707198582401249</v>
      </c>
    </row>
    <row r="59" spans="1:7">
      <c r="A59" s="5" t="s">
        <v>15</v>
      </c>
      <c r="B59" s="6">
        <v>0.29426865760800608</v>
      </c>
      <c r="C59" s="6">
        <v>0.23466039106689721</v>
      </c>
      <c r="D59" s="6">
        <v>0.20674259534511197</v>
      </c>
      <c r="E59" s="6">
        <v>0.32445005838831442</v>
      </c>
      <c r="F59" s="6">
        <v>0.23541492608640488</v>
      </c>
      <c r="G59" s="7">
        <v>0.25503283659360526</v>
      </c>
    </row>
    <row r="60" spans="1:7">
      <c r="A60" s="5" t="s">
        <v>14</v>
      </c>
      <c r="B60" s="6">
        <v>0.22592567163346</v>
      </c>
      <c r="C60" s="6">
        <v>0.27463826997822088</v>
      </c>
      <c r="D60" s="6">
        <v>0.18561179714124409</v>
      </c>
      <c r="E60" s="6">
        <v>0.26288005658465791</v>
      </c>
      <c r="F60" s="6">
        <v>0.27631801474872986</v>
      </c>
      <c r="G60" s="7">
        <v>0.229285161174478</v>
      </c>
    </row>
    <row r="61" spans="1:7">
      <c r="A61" s="5" t="s">
        <v>18</v>
      </c>
      <c r="B61" s="6">
        <v>9.9939526614672675E-2</v>
      </c>
      <c r="C61" s="6">
        <v>0.10242271322874517</v>
      </c>
      <c r="D61" s="6">
        <v>9.3113674959888273E-2</v>
      </c>
      <c r="E61" s="6">
        <v>8.4314414020037531E-2</v>
      </c>
      <c r="F61" s="6">
        <v>0.10199028206635694</v>
      </c>
      <c r="G61" s="7">
        <v>9.638855451511924E-2</v>
      </c>
    </row>
    <row r="62" spans="1:7">
      <c r="A62" s="5" t="s">
        <v>20</v>
      </c>
      <c r="B62" s="6">
        <v>8.0463195466534909E-2</v>
      </c>
      <c r="C62" s="6">
        <v>8.0771877676414527E-2</v>
      </c>
      <c r="D62" s="6">
        <v>6.9266557037756193E-2</v>
      </c>
      <c r="E62" s="6">
        <v>7.6479078649152529E-2</v>
      </c>
      <c r="F62" s="6">
        <v>7.3661675145155592E-2</v>
      </c>
      <c r="G62" s="7">
        <v>7.5589227765231581E-2</v>
      </c>
    </row>
    <row r="63" spans="1:7">
      <c r="A63" s="5" t="s">
        <v>22</v>
      </c>
      <c r="B63" s="6">
        <v>0</v>
      </c>
      <c r="C63" s="6">
        <v>0</v>
      </c>
      <c r="D63" s="6">
        <v>0</v>
      </c>
      <c r="E63" s="6">
        <v>0</v>
      </c>
      <c r="F63" s="6">
        <v>0</v>
      </c>
      <c r="G63" s="7">
        <v>0</v>
      </c>
    </row>
    <row r="64" spans="1:7">
      <c r="A64" s="5" t="s">
        <v>25</v>
      </c>
      <c r="B64" s="5">
        <v>14.089921817785282</v>
      </c>
      <c r="C64" s="5">
        <v>14.307103560675179</v>
      </c>
      <c r="D64" s="5">
        <v>12.179688252912307</v>
      </c>
      <c r="E64" s="5">
        <v>13.204443348775428</v>
      </c>
      <c r="F64" s="5">
        <v>13.183605925245185</v>
      </c>
      <c r="G64" s="8">
        <v>13.245380318055522</v>
      </c>
    </row>
  </sheetData>
  <sortState ref="A52:G63">
    <sortCondition descending="1" ref="G63"/>
  </sortState>
  <pageMargins left="0.7" right="0.7" top="0.75" bottom="0.75" header="0.3" footer="0.3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L64"/>
  <sheetViews>
    <sheetView topLeftCell="D1" zoomScale="55" zoomScaleNormal="55" workbookViewId="0">
      <selection activeCell="J45" sqref="J45:K52"/>
    </sheetView>
  </sheetViews>
  <sheetFormatPr defaultColWidth="8.85546875" defaultRowHeight="11.25"/>
  <cols>
    <col min="1" max="1" width="23.85546875" style="6" customWidth="1"/>
    <col min="2" max="13" width="16.85546875" style="4" customWidth="1"/>
    <col min="14" max="16384" width="8.85546875" style="4"/>
  </cols>
  <sheetData>
    <row r="1" spans="1:12">
      <c r="A1" s="5" t="s">
        <v>0</v>
      </c>
      <c r="B1" s="3"/>
      <c r="C1" s="3"/>
    </row>
    <row r="2" spans="1:12">
      <c r="A2" s="5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</row>
    <row r="3" spans="1:12">
      <c r="A3" s="5" t="s">
        <v>19</v>
      </c>
      <c r="B3" s="4">
        <f>'BASIC TABLES'!B3/'BASIC TABLES'!B$15</f>
        <v>0.30941789234195721</v>
      </c>
      <c r="C3" s="4">
        <f>'BASIC TABLES'!C3/'BASIC TABLES'!C$15</f>
        <v>0.30843944625701147</v>
      </c>
      <c r="D3" s="4">
        <f>'BASIC TABLES'!D3/'BASIC TABLES'!D$15</f>
        <v>0.32664774859325391</v>
      </c>
      <c r="E3" s="4">
        <f>'BASIC TABLES'!E3/'BASIC TABLES'!E$15</f>
        <v>0.38560140593682746</v>
      </c>
      <c r="F3" s="4">
        <f>'BASIC TABLES'!F3/'BASIC TABLES'!F$15</f>
        <v>0.38473073224876758</v>
      </c>
      <c r="G3" s="4">
        <f>'BASIC TABLES'!G3/'BASIC TABLES'!G$15</f>
        <v>0.37318147329573137</v>
      </c>
      <c r="H3" s="4">
        <f>'BASIC TABLES'!H3/'BASIC TABLES'!H$15</f>
        <v>0.42164816314222497</v>
      </c>
      <c r="I3" s="4">
        <f>'BASIC TABLES'!I3/'BASIC TABLES'!I$15</f>
        <v>0.40062694543841043</v>
      </c>
      <c r="J3" s="4">
        <f>'BASIC TABLES'!J3/'BASIC TABLES'!J$15</f>
        <v>0.39732162227349754</v>
      </c>
      <c r="K3" s="4">
        <f>'BASIC TABLES'!K3/'BASIC TABLES'!K$15</f>
        <v>0.41994822992229652</v>
      </c>
      <c r="L3" s="4">
        <f>'BASIC TABLES'!L3/'BASIC TABLES'!L$15</f>
        <v>0.38616279507867168</v>
      </c>
    </row>
    <row r="4" spans="1:12">
      <c r="A4" s="5" t="s">
        <v>16</v>
      </c>
      <c r="B4" s="4">
        <f>'BASIC TABLES'!B4/'BASIC TABLES'!B$15</f>
        <v>0.43546742782951781</v>
      </c>
      <c r="C4" s="4">
        <f>'BASIC TABLES'!C4/'BASIC TABLES'!C$15</f>
        <v>0.41520493876169851</v>
      </c>
      <c r="D4" s="4">
        <f>'BASIC TABLES'!D4/'BASIC TABLES'!D$15</f>
        <v>0.39166808560858218</v>
      </c>
      <c r="E4" s="4">
        <f>'BASIC TABLES'!E4/'BASIC TABLES'!E$15</f>
        <v>0.34538799602352604</v>
      </c>
      <c r="F4" s="4">
        <f>'BASIC TABLES'!F4/'BASIC TABLES'!F$15</f>
        <v>0.32745266302316633</v>
      </c>
      <c r="G4" s="4">
        <f>'BASIC TABLES'!G4/'BASIC TABLES'!G$15</f>
        <v>0.32577179383451954</v>
      </c>
      <c r="H4" s="4">
        <f>'BASIC TABLES'!H4/'BASIC TABLES'!H$15</f>
        <v>0.28579228339054269</v>
      </c>
      <c r="I4" s="4">
        <f>'BASIC TABLES'!I4/'BASIC TABLES'!I$15</f>
        <v>0.30092760297765703</v>
      </c>
      <c r="J4" s="4">
        <f>'BASIC TABLES'!J4/'BASIC TABLES'!J$15</f>
        <v>0.28408713430630195</v>
      </c>
      <c r="K4" s="4">
        <f>'BASIC TABLES'!K4/'BASIC TABLES'!K$15</f>
        <v>0.25299148760345802</v>
      </c>
      <c r="L4" s="4">
        <f>'BASIC TABLES'!L4/'BASIC TABLES'!L$15</f>
        <v>0.31517844088391139</v>
      </c>
    </row>
    <row r="5" spans="1:12">
      <c r="A5" s="5" t="s">
        <v>13</v>
      </c>
      <c r="B5" s="4">
        <f>'BASIC TABLES'!B5/'BASIC TABLES'!B$15</f>
        <v>0.10598373817064022</v>
      </c>
      <c r="C5" s="4">
        <f>'BASIC TABLES'!C5/'BASIC TABLES'!C$15</f>
        <v>0.11928300268659578</v>
      </c>
      <c r="D5" s="4">
        <f>'BASIC TABLES'!D5/'BASIC TABLES'!D$15</f>
        <v>0.11804996491523811</v>
      </c>
      <c r="E5" s="4">
        <f>'BASIC TABLES'!E5/'BASIC TABLES'!E$15</f>
        <v>0.1123157045292407</v>
      </c>
      <c r="F5" s="4">
        <f>'BASIC TABLES'!F5/'BASIC TABLES'!F$15</f>
        <v>0.11719454688479633</v>
      </c>
      <c r="G5" s="4">
        <f>'BASIC TABLES'!G5/'BASIC TABLES'!G$15</f>
        <v>0.11536770541278682</v>
      </c>
      <c r="H5" s="4">
        <f>'BASIC TABLES'!H5/'BASIC TABLES'!H$15</f>
        <v>0.1146038117938516</v>
      </c>
      <c r="I5" s="4">
        <f>'BASIC TABLES'!I5/'BASIC TABLES'!I$15</f>
        <v>0.11372032321237149</v>
      </c>
      <c r="J5" s="4">
        <f>'BASIC TABLES'!J5/'BASIC TABLES'!J$15</f>
        <v>0.1148949694003378</v>
      </c>
      <c r="K5" s="4">
        <f>'BASIC TABLES'!K5/'BASIC TABLES'!K$15</f>
        <v>0.10590025284756251</v>
      </c>
      <c r="L5" s="4">
        <f>'BASIC TABLES'!L5/'BASIC TABLES'!L$15</f>
        <v>0.11311754610348745</v>
      </c>
    </row>
    <row r="6" spans="1:12">
      <c r="A6" s="5" t="s">
        <v>21</v>
      </c>
      <c r="B6" s="4">
        <f>'BASIC TABLES'!B6/'BASIC TABLES'!B$15</f>
        <v>4.8692573630519466E-2</v>
      </c>
      <c r="C6" s="4">
        <f>'BASIC TABLES'!C6/'BASIC TABLES'!C$15</f>
        <v>6.0459905026357813E-2</v>
      </c>
      <c r="D6" s="4">
        <f>'BASIC TABLES'!D6/'BASIC TABLES'!D$15</f>
        <v>5.7342231200730009E-2</v>
      </c>
      <c r="E6" s="4">
        <f>'BASIC TABLES'!E6/'BASIC TABLES'!E$15</f>
        <v>4.5792558907552038E-2</v>
      </c>
      <c r="F6" s="4">
        <f>'BASIC TABLES'!F6/'BASIC TABLES'!F$15</f>
        <v>5.4182912204603584E-2</v>
      </c>
      <c r="G6" s="4">
        <f>'BASIC TABLES'!G6/'BASIC TABLES'!G$15</f>
        <v>5.6404050823546548E-2</v>
      </c>
      <c r="H6" s="4">
        <f>'BASIC TABLES'!H6/'BASIC TABLES'!H$15</f>
        <v>5.2839269950118936E-2</v>
      </c>
      <c r="I6" s="4">
        <f>'BASIC TABLES'!I6/'BASIC TABLES'!I$15</f>
        <v>5.5446691991122565E-2</v>
      </c>
      <c r="J6" s="4">
        <f>'BASIC TABLES'!J6/'BASIC TABLES'!J$15</f>
        <v>5.9686259050642787E-2</v>
      </c>
      <c r="K6" s="4">
        <f>'BASIC TABLES'!K6/'BASIC TABLES'!K$15</f>
        <v>6.5040743443498902E-2</v>
      </c>
      <c r="L6" s="4">
        <f>'BASIC TABLES'!L6/'BASIC TABLES'!L$15</f>
        <v>5.6736292546906243E-2</v>
      </c>
    </row>
    <row r="7" spans="1:12">
      <c r="A7" s="5" t="s">
        <v>17</v>
      </c>
      <c r="B7" s="4">
        <f>'BASIC TABLES'!B7/'BASIC TABLES'!B$15</f>
        <v>2.6443901132777465E-2</v>
      </c>
      <c r="C7" s="4">
        <f>'BASIC TABLES'!C7/'BASIC TABLES'!C$15</f>
        <v>2.6416198654863207E-2</v>
      </c>
      <c r="D7" s="4">
        <f>'BASIC TABLES'!D7/'BASIC TABLES'!D$15</f>
        <v>2.7096612204678051E-2</v>
      </c>
      <c r="E7" s="4">
        <f>'BASIC TABLES'!E7/'BASIC TABLES'!E$15</f>
        <v>2.4631618353055221E-2</v>
      </c>
      <c r="F7" s="4">
        <f>'BASIC TABLES'!F7/'BASIC TABLES'!F$15</f>
        <v>2.7473319346684601E-2</v>
      </c>
      <c r="G7" s="4">
        <f>'BASIC TABLES'!G7/'BASIC TABLES'!G$15</f>
        <v>2.9276854391600406E-2</v>
      </c>
      <c r="H7" s="4">
        <f>'BASIC TABLES'!H7/'BASIC TABLES'!H$15</f>
        <v>2.7500690494591935E-2</v>
      </c>
      <c r="I7" s="4">
        <f>'BASIC TABLES'!I7/'BASIC TABLES'!I$15</f>
        <v>3.3208103049621886E-2</v>
      </c>
      <c r="J7" s="4">
        <f>'BASIC TABLES'!J7/'BASIC TABLES'!J$15</f>
        <v>3.0702780719828317E-2</v>
      </c>
      <c r="K7" s="4">
        <f>'BASIC TABLES'!K7/'BASIC TABLES'!K$15</f>
        <v>3.5446105306053313E-2</v>
      </c>
      <c r="L7" s="4">
        <f>'BASIC TABLES'!L7/'BASIC TABLES'!L$15</f>
        <v>2.9930759726958519E-2</v>
      </c>
    </row>
    <row r="8" spans="1:12">
      <c r="A8" s="5" t="s">
        <v>24</v>
      </c>
      <c r="B8" s="4">
        <f>'BASIC TABLES'!B8/'BASIC TABLES'!B$15</f>
        <v>2.0990706377432458E-2</v>
      </c>
      <c r="C8" s="4">
        <f>'BASIC TABLES'!C8/'BASIC TABLES'!C$15</f>
        <v>1.0512371837277521E-2</v>
      </c>
      <c r="D8" s="4">
        <f>'BASIC TABLES'!D8/'BASIC TABLES'!D$15</f>
        <v>1.4476647836515416E-2</v>
      </c>
      <c r="E8" s="4">
        <f>'BASIC TABLES'!E8/'BASIC TABLES'!E$15</f>
        <v>2.6049337662763888E-2</v>
      </c>
      <c r="F8" s="4">
        <f>'BASIC TABLES'!F8/'BASIC TABLES'!F$15</f>
        <v>2.2165269448189528E-2</v>
      </c>
      <c r="G8" s="4">
        <f>'BASIC TABLES'!G8/'BASIC TABLES'!G$15</f>
        <v>3.1765645976179417E-2</v>
      </c>
      <c r="H8" s="4">
        <f>'BASIC TABLES'!H8/'BASIC TABLES'!H$15</f>
        <v>2.8439499705478252E-2</v>
      </c>
      <c r="I8" s="4">
        <f>'BASIC TABLES'!I8/'BASIC TABLES'!I$15</f>
        <v>2.954317496751839E-2</v>
      </c>
      <c r="J8" s="4">
        <f>'BASIC TABLES'!J8/'BASIC TABLES'!J$15</f>
        <v>3.6676246534174575E-2</v>
      </c>
      <c r="K8" s="4">
        <f>'BASIC TABLES'!K8/'BASIC TABLES'!K$15</f>
        <v>3.7478111909318344E-2</v>
      </c>
      <c r="L8" s="4">
        <f>'BASIC TABLES'!L8/'BASIC TABLES'!L$15</f>
        <v>2.8886319631597639E-2</v>
      </c>
    </row>
    <row r="9" spans="1:12">
      <c r="A9" s="5" t="s">
        <v>23</v>
      </c>
      <c r="B9" s="4">
        <f>'BASIC TABLES'!B9/'BASIC TABLES'!B$15</f>
        <v>1.5112071926642262E-2</v>
      </c>
      <c r="C9" s="4">
        <f>'BASIC TABLES'!C9/'BASIC TABLES'!C$15</f>
        <v>1.6974594481918376E-2</v>
      </c>
      <c r="D9" s="4">
        <f>'BASIC TABLES'!D9/'BASIC TABLES'!D$15</f>
        <v>1.7873196638805794E-2</v>
      </c>
      <c r="E9" s="4">
        <f>'BASIC TABLES'!E9/'BASIC TABLES'!E$15</f>
        <v>1.769553942540493E-2</v>
      </c>
      <c r="F9" s="4">
        <f>'BASIC TABLES'!F9/'BASIC TABLES'!F$15</f>
        <v>1.8186576572750468E-2</v>
      </c>
      <c r="G9" s="4">
        <f>'BASIC TABLES'!G9/'BASIC TABLES'!G$15</f>
        <v>2.0001120118253495E-2</v>
      </c>
      <c r="H9" s="4">
        <f>'BASIC TABLES'!H9/'BASIC TABLES'!H$15</f>
        <v>2.0078071923822112E-2</v>
      </c>
      <c r="I9" s="4">
        <f>'BASIC TABLES'!I9/'BASIC TABLES'!I$15</f>
        <v>1.9865017503180912E-2</v>
      </c>
      <c r="J9" s="4">
        <f>'BASIC TABLES'!J9/'BASIC TABLES'!J$15</f>
        <v>2.4295359513252436E-2</v>
      </c>
      <c r="K9" s="4">
        <f>'BASIC TABLES'!K9/'BASIC TABLES'!K$15</f>
        <v>2.3736302364012606E-2</v>
      </c>
      <c r="L9" s="4">
        <f>'BASIC TABLES'!L9/'BASIC TABLES'!L$15</f>
        <v>2.0438813513802351E-2</v>
      </c>
    </row>
    <row r="10" spans="1:12">
      <c r="A10" s="5" t="s">
        <v>15</v>
      </c>
      <c r="B10" s="4">
        <f>'BASIC TABLES'!B10/'BASIC TABLES'!B$15</f>
        <v>1.230900739134711E-2</v>
      </c>
      <c r="C10" s="4">
        <f>'BASIC TABLES'!C10/'BASIC TABLES'!C$15</f>
        <v>1.2783180553280239E-2</v>
      </c>
      <c r="D10" s="4">
        <f>'BASIC TABLES'!D10/'BASIC TABLES'!D$15</f>
        <v>1.2590178394362973E-2</v>
      </c>
      <c r="E10" s="4">
        <f>'BASIC TABLES'!E10/'BASIC TABLES'!E$15</f>
        <v>1.3823748713262069E-2</v>
      </c>
      <c r="F10" s="4">
        <f>'BASIC TABLES'!F10/'BASIC TABLES'!F$15</f>
        <v>2.0249996019980013E-2</v>
      </c>
      <c r="G10" s="4">
        <f>'BASIC TABLES'!G10/'BASIC TABLES'!G$15</f>
        <v>1.8542621856042909E-2</v>
      </c>
      <c r="H10" s="4">
        <f>'BASIC TABLES'!H10/'BASIC TABLES'!H$15</f>
        <v>1.9238514188553879E-2</v>
      </c>
      <c r="I10" s="4">
        <f>'BASIC TABLES'!I10/'BASIC TABLES'!I$15</f>
        <v>1.9242364467540456E-2</v>
      </c>
      <c r="J10" s="4">
        <f>'BASIC TABLES'!J10/'BASIC TABLES'!J$15</f>
        <v>2.1276425751273757E-2</v>
      </c>
      <c r="K10" s="4">
        <f>'BASIC TABLES'!K10/'BASIC TABLES'!K$15</f>
        <v>2.6123360632747835E-2</v>
      </c>
      <c r="L10" s="4">
        <f>'BASIC TABLES'!L10/'BASIC TABLES'!L$15</f>
        <v>1.9254474425770596E-2</v>
      </c>
    </row>
    <row r="11" spans="1:12">
      <c r="A11" s="5" t="s">
        <v>14</v>
      </c>
      <c r="B11" s="4">
        <f>'BASIC TABLES'!B11/'BASIC TABLES'!B$15</f>
        <v>1.1374537328982214E-2</v>
      </c>
      <c r="C11" s="4">
        <f>'BASIC TABLES'!C11/'BASIC TABLES'!C$15</f>
        <v>1.5404895243018591E-2</v>
      </c>
      <c r="D11" s="4">
        <f>'BASIC TABLES'!D11/'BASIC TABLES'!D$15</f>
        <v>1.820882060690494E-2</v>
      </c>
      <c r="E11" s="4">
        <f>'BASIC TABLES'!E11/'BASIC TABLES'!E$15</f>
        <v>1.6407784612732814E-2</v>
      </c>
      <c r="F11" s="4">
        <f>'BASIC TABLES'!F11/'BASIC TABLES'!F$15</f>
        <v>1.6005784351377457E-2</v>
      </c>
      <c r="G11" s="4">
        <f>'BASIC TABLES'!G11/'BASIC TABLES'!G$15</f>
        <v>1.8517932556832248E-2</v>
      </c>
      <c r="H11" s="4">
        <f>'BASIC TABLES'!H11/'BASIC TABLES'!H$15</f>
        <v>1.7826021309436293E-2</v>
      </c>
      <c r="I11" s="4">
        <f>'BASIC TABLES'!I11/'BASIC TABLES'!I$15</f>
        <v>1.5150989012143146E-2</v>
      </c>
      <c r="J11" s="4">
        <f>'BASIC TABLES'!J11/'BASIC TABLES'!J$15</f>
        <v>1.9272574111438911E-2</v>
      </c>
      <c r="K11" s="4">
        <f>'BASIC TABLES'!K11/'BASIC TABLES'!K$15</f>
        <v>1.8923158574071602E-2</v>
      </c>
      <c r="L11" s="4">
        <f>'BASIC TABLES'!L11/'BASIC TABLES'!L$15</f>
        <v>1.7310575889008376E-2</v>
      </c>
    </row>
    <row r="12" spans="1:12">
      <c r="A12" s="5" t="s">
        <v>18</v>
      </c>
      <c r="B12" s="4">
        <f>'BASIC TABLES'!B12/'BASIC TABLES'!B$15</f>
        <v>7.2194773144071125E-3</v>
      </c>
      <c r="C12" s="4">
        <f>'BASIC TABLES'!C12/'BASIC TABLES'!C$15</f>
        <v>7.4600487283963818E-3</v>
      </c>
      <c r="D12" s="4">
        <f>'BASIC TABLES'!D12/'BASIC TABLES'!D$15</f>
        <v>1.0429085562648223E-2</v>
      </c>
      <c r="E12" s="4">
        <f>'BASIC TABLES'!E12/'BASIC TABLES'!E$15</f>
        <v>7.201104107177495E-3</v>
      </c>
      <c r="F12" s="4">
        <f>'BASIC TABLES'!F12/'BASIC TABLES'!F$15</f>
        <v>5.9255994805903359E-3</v>
      </c>
      <c r="G12" s="4">
        <f>'BASIC TABLES'!G12/'BASIC TABLES'!G$15</f>
        <v>5.534213985853036E-3</v>
      </c>
      <c r="H12" s="4">
        <f>'BASIC TABLES'!H12/'BASIC TABLES'!H$15</f>
        <v>6.4405384410176295E-3</v>
      </c>
      <c r="I12" s="4">
        <f>'BASIC TABLES'!I12/'BASIC TABLES'!I$15</f>
        <v>6.5827213670037795E-3</v>
      </c>
      <c r="J12" s="4">
        <f>'BASIC TABLES'!J12/'BASIC TABLES'!J$15</f>
        <v>6.0988649578490187E-3</v>
      </c>
      <c r="K12" s="4">
        <f>'BASIC TABLES'!K12/'BASIC TABLES'!K$15</f>
        <v>9.4431688225328457E-3</v>
      </c>
      <c r="L12" s="4">
        <f>'BASIC TABLES'!L12/'BASIC TABLES'!L$15</f>
        <v>7.2771451027137807E-3</v>
      </c>
    </row>
    <row r="13" spans="1:12">
      <c r="A13" s="5" t="s">
        <v>20</v>
      </c>
      <c r="B13" s="4">
        <f>'BASIC TABLES'!B13/'BASIC TABLES'!B$15</f>
        <v>6.9886665557765812E-3</v>
      </c>
      <c r="C13" s="4">
        <f>'BASIC TABLES'!C13/'BASIC TABLES'!C$15</f>
        <v>7.0614177695820521E-3</v>
      </c>
      <c r="D13" s="4">
        <f>'BASIC TABLES'!D13/'BASIC TABLES'!D$15</f>
        <v>5.6174284382805575E-3</v>
      </c>
      <c r="E13" s="4">
        <f>'BASIC TABLES'!E13/'BASIC TABLES'!E$15</f>
        <v>5.0932017284573746E-3</v>
      </c>
      <c r="F13" s="4">
        <f>'BASIC TABLES'!F13/'BASIC TABLES'!F$15</f>
        <v>6.4326004190937399E-3</v>
      </c>
      <c r="G13" s="4">
        <f>'BASIC TABLES'!G13/'BASIC TABLES'!G$15</f>
        <v>5.6365877486543037E-3</v>
      </c>
      <c r="H13" s="4">
        <f>'BASIC TABLES'!H13/'BASIC TABLES'!H$15</f>
        <v>5.5931356603617262E-3</v>
      </c>
      <c r="I13" s="4">
        <f>'BASIC TABLES'!I13/'BASIC TABLES'!I$15</f>
        <v>5.6860660134296845E-3</v>
      </c>
      <c r="J13" s="4">
        <f>'BASIC TABLES'!J13/'BASIC TABLES'!J$15</f>
        <v>5.6877633814030101E-3</v>
      </c>
      <c r="K13" s="4">
        <f>'BASIC TABLES'!K13/'BASIC TABLES'!K$15</f>
        <v>4.9690785744474818E-3</v>
      </c>
      <c r="L13" s="4">
        <f>'BASIC TABLES'!L13/'BASIC TABLES'!L$15</f>
        <v>5.7068370971720345E-3</v>
      </c>
    </row>
    <row r="14" spans="1:12">
      <c r="A14" s="5" t="s">
        <v>22</v>
      </c>
      <c r="B14" s="4">
        <f>'BASIC TABLES'!B14/'BASIC TABLES'!B$15</f>
        <v>0</v>
      </c>
      <c r="C14" s="4">
        <f>'BASIC TABLES'!C14/'BASIC TABLES'!C$15</f>
        <v>0</v>
      </c>
      <c r="D14" s="4">
        <f>'BASIC TABLES'!D14/'BASIC TABLES'!D$15</f>
        <v>0</v>
      </c>
      <c r="E14" s="4">
        <f>'BASIC TABLES'!E14/'BASIC TABLES'!E$15</f>
        <v>0</v>
      </c>
      <c r="F14" s="4">
        <f>'BASIC TABLES'!F14/'BASIC TABLES'!F$15</f>
        <v>0</v>
      </c>
      <c r="G14" s="4">
        <f>'BASIC TABLES'!G14/'BASIC TABLES'!G$15</f>
        <v>0</v>
      </c>
      <c r="H14" s="4">
        <f>'BASIC TABLES'!H14/'BASIC TABLES'!H$15</f>
        <v>0</v>
      </c>
      <c r="I14" s="4">
        <f>'BASIC TABLES'!I14/'BASIC TABLES'!I$15</f>
        <v>0</v>
      </c>
      <c r="J14" s="4">
        <f>'BASIC TABLES'!J14/'BASIC TABLES'!J$15</f>
        <v>0</v>
      </c>
      <c r="K14" s="4">
        <f>'BASIC TABLES'!K14/'BASIC TABLES'!K$15</f>
        <v>0</v>
      </c>
      <c r="L14" s="4">
        <f>'BASIC TABLES'!L14/'BASIC TABLES'!L$15</f>
        <v>0</v>
      </c>
    </row>
    <row r="15" spans="1:12" s="3" customFormat="1">
      <c r="A15" s="5" t="s">
        <v>25</v>
      </c>
      <c r="B15" s="3">
        <f>SUM(B3:B14)</f>
        <v>0.99999999999999989</v>
      </c>
      <c r="C15" s="3">
        <f t="shared" ref="C15:L15" si="0">SUM(C3:C14)</f>
        <v>0.99999999999999978</v>
      </c>
      <c r="D15" s="3">
        <f t="shared" si="0"/>
        <v>1.0000000000000002</v>
      </c>
      <c r="E15" s="3">
        <f t="shared" si="0"/>
        <v>1</v>
      </c>
      <c r="F15" s="3">
        <f t="shared" si="0"/>
        <v>1</v>
      </c>
      <c r="G15" s="3">
        <f t="shared" si="0"/>
        <v>1.0000000000000002</v>
      </c>
      <c r="H15" s="3">
        <f t="shared" si="0"/>
        <v>1</v>
      </c>
      <c r="I15" s="3">
        <f t="shared" si="0"/>
        <v>0.99999999999999978</v>
      </c>
      <c r="J15" s="3">
        <f t="shared" si="0"/>
        <v>1.0000000000000002</v>
      </c>
      <c r="K15" s="3">
        <f t="shared" si="0"/>
        <v>0.99999999999999989</v>
      </c>
      <c r="L15" s="3">
        <f t="shared" si="0"/>
        <v>1</v>
      </c>
    </row>
    <row r="17" spans="1:12">
      <c r="A17" s="5" t="s">
        <v>26</v>
      </c>
      <c r="B17" s="3"/>
      <c r="C17" s="3"/>
    </row>
    <row r="18" spans="1:12">
      <c r="A18" s="5" t="s">
        <v>1</v>
      </c>
      <c r="B18" s="3" t="s">
        <v>27</v>
      </c>
      <c r="C18" s="3" t="s">
        <v>28</v>
      </c>
      <c r="D18" s="3" t="s">
        <v>29</v>
      </c>
      <c r="E18" s="3" t="s">
        <v>30</v>
      </c>
      <c r="F18" s="3" t="s">
        <v>31</v>
      </c>
      <c r="G18" s="3" t="s">
        <v>32</v>
      </c>
      <c r="H18" s="3" t="s">
        <v>33</v>
      </c>
      <c r="I18" s="3" t="s">
        <v>34</v>
      </c>
      <c r="J18" s="3" t="s">
        <v>35</v>
      </c>
      <c r="K18" s="3" t="s">
        <v>36</v>
      </c>
      <c r="L18" s="3" t="s">
        <v>12</v>
      </c>
    </row>
    <row r="19" spans="1:12">
      <c r="A19" s="5" t="s">
        <v>19</v>
      </c>
      <c r="B19" s="4">
        <f>'BASIC TABLES'!B19/'BASIC TABLES'!B$31</f>
        <v>0.38854427342888814</v>
      </c>
      <c r="C19" s="4">
        <f>'BASIC TABLES'!C19/'BASIC TABLES'!C$31</f>
        <v>0.37751186713430329</v>
      </c>
      <c r="D19" s="4">
        <f>'BASIC TABLES'!D19/'BASIC TABLES'!D$31</f>
        <v>0.36439841492431763</v>
      </c>
      <c r="E19" s="4">
        <f>'BASIC TABLES'!E19/'BASIC TABLES'!E$31</f>
        <v>0.3726516941762173</v>
      </c>
      <c r="F19" s="4">
        <f>'BASIC TABLES'!F19/'BASIC TABLES'!F$31</f>
        <v>0.47353558796229794</v>
      </c>
      <c r="G19" s="4">
        <f>'BASIC TABLES'!G19/'BASIC TABLES'!G$31</f>
        <v>0.28802707761770241</v>
      </c>
      <c r="H19" s="4">
        <f>'BASIC TABLES'!H19/'BASIC TABLES'!H$31</f>
        <v>0.39013560020589289</v>
      </c>
      <c r="I19" s="4">
        <f>'BASIC TABLES'!I19/'BASIC TABLES'!I$31</f>
        <v>0.40285546409645545</v>
      </c>
      <c r="J19" s="4">
        <f>'BASIC TABLES'!J19/'BASIC TABLES'!J$31</f>
        <v>0.33143858899851097</v>
      </c>
      <c r="K19" s="4">
        <f>'BASIC TABLES'!K19/'BASIC TABLES'!K$31</f>
        <v>0.39081991156671581</v>
      </c>
      <c r="L19" s="4">
        <f>'BASIC TABLES'!L19/'BASIC TABLES'!L$31</f>
        <v>0.38616279507867168</v>
      </c>
    </row>
    <row r="20" spans="1:12">
      <c r="A20" s="5" t="s">
        <v>16</v>
      </c>
      <c r="B20" s="4">
        <f>'BASIC TABLES'!B20/'BASIC TABLES'!B$31</f>
        <v>0.29472606044196237</v>
      </c>
      <c r="C20" s="4">
        <f>'BASIC TABLES'!C20/'BASIC TABLES'!C$31</f>
        <v>0.32355906487415897</v>
      </c>
      <c r="D20" s="4">
        <f>'BASIC TABLES'!D20/'BASIC TABLES'!D$31</f>
        <v>0.31652129013681801</v>
      </c>
      <c r="E20" s="4">
        <f>'BASIC TABLES'!E20/'BASIC TABLES'!E$31</f>
        <v>0.32743450545332248</v>
      </c>
      <c r="F20" s="4">
        <f>'BASIC TABLES'!F20/'BASIC TABLES'!F$31</f>
        <v>0.24847527744535727</v>
      </c>
      <c r="G20" s="4">
        <f>'BASIC TABLES'!G20/'BASIC TABLES'!G$31</f>
        <v>0.44811671589542618</v>
      </c>
      <c r="H20" s="4">
        <f>'BASIC TABLES'!H20/'BASIC TABLES'!H$31</f>
        <v>0.33315259566109129</v>
      </c>
      <c r="I20" s="4">
        <f>'BASIC TABLES'!I20/'BASIC TABLES'!I$31</f>
        <v>0.307531407347299</v>
      </c>
      <c r="J20" s="4">
        <f>'BASIC TABLES'!J20/'BASIC TABLES'!J$31</f>
        <v>0.40373288164290949</v>
      </c>
      <c r="K20" s="4">
        <f>'BASIC TABLES'!K20/'BASIC TABLES'!K$31</f>
        <v>0.29475236863261073</v>
      </c>
      <c r="L20" s="4">
        <f>'BASIC TABLES'!L20/'BASIC TABLES'!L$31</f>
        <v>0.31517844088391139</v>
      </c>
    </row>
    <row r="21" spans="1:12">
      <c r="A21" s="5" t="s">
        <v>13</v>
      </c>
      <c r="B21" s="4">
        <f>'BASIC TABLES'!B21/'BASIC TABLES'!B$31</f>
        <v>0.10685373116562974</v>
      </c>
      <c r="C21" s="4">
        <f>'BASIC TABLES'!C21/'BASIC TABLES'!C$31</f>
        <v>0.1220339885933919</v>
      </c>
      <c r="D21" s="4">
        <f>'BASIC TABLES'!D21/'BASIC TABLES'!D$31</f>
        <v>0.12693223270892323</v>
      </c>
      <c r="E21" s="4">
        <f>'BASIC TABLES'!E21/'BASIC TABLES'!E$31</f>
        <v>0.13370218465916264</v>
      </c>
      <c r="F21" s="4">
        <f>'BASIC TABLES'!F21/'BASIC TABLES'!F$31</f>
        <v>0.10955536223550667</v>
      </c>
      <c r="G21" s="4">
        <f>'BASIC TABLES'!G21/'BASIC TABLES'!G$31</f>
        <v>0.12140234752634015</v>
      </c>
      <c r="H21" s="4">
        <f>'BASIC TABLES'!H21/'BASIC TABLES'!H$31</f>
        <v>0.11402619712087309</v>
      </c>
      <c r="I21" s="4">
        <f>'BASIC TABLES'!I21/'BASIC TABLES'!I$31</f>
        <v>0.1096497599249797</v>
      </c>
      <c r="J21" s="4">
        <f>'BASIC TABLES'!J21/'BASIC TABLES'!J$31</f>
        <v>9.2020591990520789E-2</v>
      </c>
      <c r="K21" s="4">
        <f>'BASIC TABLES'!K21/'BASIC TABLES'!K$31</f>
        <v>0.12192094985522108</v>
      </c>
      <c r="L21" s="4">
        <f>'BASIC TABLES'!L21/'BASIC TABLES'!L$31</f>
        <v>0.11311754610348745</v>
      </c>
    </row>
    <row r="22" spans="1:12">
      <c r="A22" s="5" t="s">
        <v>21</v>
      </c>
      <c r="B22" s="4">
        <f>'BASIC TABLES'!B22/'BASIC TABLES'!B$31</f>
        <v>6.4011780717666791E-2</v>
      </c>
      <c r="C22" s="4">
        <f>'BASIC TABLES'!C22/'BASIC TABLES'!C$31</f>
        <v>5.4888492260495567E-2</v>
      </c>
      <c r="D22" s="4">
        <f>'BASIC TABLES'!D22/'BASIC TABLES'!D$31</f>
        <v>6.1152974139438827E-2</v>
      </c>
      <c r="E22" s="4">
        <f>'BASIC TABLES'!E22/'BASIC TABLES'!E$31</f>
        <v>5.559808812993268E-2</v>
      </c>
      <c r="F22" s="4">
        <f>'BASIC TABLES'!F22/'BASIC TABLES'!F$31</f>
        <v>4.8493013649892822E-2</v>
      </c>
      <c r="G22" s="4">
        <f>'BASIC TABLES'!G22/'BASIC TABLES'!G$31</f>
        <v>5.0184746754044544E-2</v>
      </c>
      <c r="H22" s="4">
        <f>'BASIC TABLES'!H22/'BASIC TABLES'!H$31</f>
        <v>5.4188538518608484E-2</v>
      </c>
      <c r="I22" s="4">
        <f>'BASIC TABLES'!I22/'BASIC TABLES'!I$31</f>
        <v>5.1651862280786172E-2</v>
      </c>
      <c r="J22" s="4">
        <f>'BASIC TABLES'!J22/'BASIC TABLES'!J$31</f>
        <v>5.4100422783108497E-2</v>
      </c>
      <c r="K22" s="4">
        <f>'BASIC TABLES'!K22/'BASIC TABLES'!K$31</f>
        <v>5.5066976263855524E-2</v>
      </c>
      <c r="L22" s="4">
        <f>'BASIC TABLES'!L22/'BASIC TABLES'!L$31</f>
        <v>5.6736292546906243E-2</v>
      </c>
    </row>
    <row r="23" spans="1:12">
      <c r="A23" s="5" t="s">
        <v>17</v>
      </c>
      <c r="B23" s="4">
        <f>'BASIC TABLES'!B23/'BASIC TABLES'!B$31</f>
        <v>3.275190505796545E-2</v>
      </c>
      <c r="C23" s="4">
        <f>'BASIC TABLES'!C23/'BASIC TABLES'!C$31</f>
        <v>3.0113784974453557E-2</v>
      </c>
      <c r="D23" s="4">
        <f>'BASIC TABLES'!D23/'BASIC TABLES'!D$31</f>
        <v>3.0153686372967267E-2</v>
      </c>
      <c r="E23" s="4">
        <f>'BASIC TABLES'!E23/'BASIC TABLES'!E$31</f>
        <v>3.5799531232392511E-2</v>
      </c>
      <c r="F23" s="4">
        <f>'BASIC TABLES'!F23/'BASIC TABLES'!F$31</f>
        <v>2.5535095508226711E-2</v>
      </c>
      <c r="G23" s="4">
        <f>'BASIC TABLES'!G23/'BASIC TABLES'!G$31</f>
        <v>2.595045041748658E-2</v>
      </c>
      <c r="H23" s="4">
        <f>'BASIC TABLES'!H23/'BASIC TABLES'!H$31</f>
        <v>2.4129186327286951E-2</v>
      </c>
      <c r="I23" s="4">
        <f>'BASIC TABLES'!I23/'BASIC TABLES'!I$31</f>
        <v>1.8619514758895329E-2</v>
      </c>
      <c r="J23" s="4">
        <f>'BASIC TABLES'!J23/'BASIC TABLES'!J$31</f>
        <v>2.8910163224495546E-2</v>
      </c>
      <c r="K23" s="4">
        <f>'BASIC TABLES'!K23/'BASIC TABLES'!K$31</f>
        <v>3.5580099949428519E-2</v>
      </c>
      <c r="L23" s="4">
        <f>'BASIC TABLES'!L23/'BASIC TABLES'!L$31</f>
        <v>2.9930759726958519E-2</v>
      </c>
    </row>
    <row r="24" spans="1:12">
      <c r="A24" s="5" t="s">
        <v>24</v>
      </c>
      <c r="B24" s="4">
        <f>'BASIC TABLES'!B24/'BASIC TABLES'!B$31</f>
        <v>3.9272392167711175E-2</v>
      </c>
      <c r="C24" s="4">
        <f>'BASIC TABLES'!C24/'BASIC TABLES'!C$31</f>
        <v>2.9003140261069184E-2</v>
      </c>
      <c r="D24" s="4">
        <f>'BASIC TABLES'!D24/'BASIC TABLES'!D$31</f>
        <v>3.2106647982127819E-2</v>
      </c>
      <c r="E24" s="4">
        <f>'BASIC TABLES'!E24/'BASIC TABLES'!E$31</f>
        <v>1.6863421980636558E-2</v>
      </c>
      <c r="F24" s="4">
        <f>'BASIC TABLES'!F24/'BASIC TABLES'!F$31</f>
        <v>2.1181234741689425E-2</v>
      </c>
      <c r="G24" s="4">
        <f>'BASIC TABLES'!G24/'BASIC TABLES'!G$31</f>
        <v>9.4810538423569964E-3</v>
      </c>
      <c r="H24" s="4">
        <f>'BASIC TABLES'!H24/'BASIC TABLES'!H$31</f>
        <v>1.3690203946757249E-2</v>
      </c>
      <c r="I24" s="4">
        <f>'BASIC TABLES'!I24/'BASIC TABLES'!I$31</f>
        <v>2.7808713759865406E-2</v>
      </c>
      <c r="J24" s="4">
        <f>'BASIC TABLES'!J24/'BASIC TABLES'!J$31</f>
        <v>2.5766814854462552E-2</v>
      </c>
      <c r="K24" s="4">
        <f>'BASIC TABLES'!K24/'BASIC TABLES'!K$31</f>
        <v>2.8365017612830088E-2</v>
      </c>
      <c r="L24" s="4">
        <f>'BASIC TABLES'!L24/'BASIC TABLES'!L$31</f>
        <v>2.8886319631597639E-2</v>
      </c>
    </row>
    <row r="25" spans="1:12">
      <c r="A25" s="5" t="s">
        <v>23</v>
      </c>
      <c r="B25" s="4">
        <f>'BASIC TABLES'!B25/'BASIC TABLES'!B$31</f>
        <v>2.0878651812927765E-2</v>
      </c>
      <c r="C25" s="4">
        <f>'BASIC TABLES'!C25/'BASIC TABLES'!C$31</f>
        <v>1.9306286738169205E-2</v>
      </c>
      <c r="D25" s="4">
        <f>'BASIC TABLES'!D25/'BASIC TABLES'!D$31</f>
        <v>2.2818004349657882E-2</v>
      </c>
      <c r="E25" s="4">
        <f>'BASIC TABLES'!E25/'BASIC TABLES'!E$31</f>
        <v>2.1412557945501062E-2</v>
      </c>
      <c r="F25" s="4">
        <f>'BASIC TABLES'!F25/'BASIC TABLES'!F$31</f>
        <v>1.8915880753953472E-2</v>
      </c>
      <c r="G25" s="4">
        <f>'BASIC TABLES'!G25/'BASIC TABLES'!G$31</f>
        <v>1.69098827912374E-2</v>
      </c>
      <c r="H25" s="4">
        <f>'BASIC TABLES'!H25/'BASIC TABLES'!H$31</f>
        <v>1.6076573063342522E-2</v>
      </c>
      <c r="I25" s="4">
        <f>'BASIC TABLES'!I25/'BASIC TABLES'!I$31</f>
        <v>1.8946861135403482E-2</v>
      </c>
      <c r="J25" s="4">
        <f>'BASIC TABLES'!J25/'BASIC TABLES'!J$31</f>
        <v>1.8896478620485421E-2</v>
      </c>
      <c r="K25" s="4">
        <f>'BASIC TABLES'!K25/'BASIC TABLES'!K$31</f>
        <v>2.388829703996807E-2</v>
      </c>
      <c r="L25" s="4">
        <f>'BASIC TABLES'!L25/'BASIC TABLES'!L$31</f>
        <v>2.0438813513802351E-2</v>
      </c>
    </row>
    <row r="26" spans="1:12">
      <c r="A26" s="5" t="s">
        <v>15</v>
      </c>
      <c r="B26" s="4">
        <f>'BASIC TABLES'!B26/'BASIC TABLES'!B$31</f>
        <v>1.8002947832179934E-2</v>
      </c>
      <c r="C26" s="4">
        <f>'BASIC TABLES'!C26/'BASIC TABLES'!C$31</f>
        <v>1.4845049020896988E-2</v>
      </c>
      <c r="D26" s="4">
        <f>'BASIC TABLES'!D26/'BASIC TABLES'!D$31</f>
        <v>2.2613673431997348E-2</v>
      </c>
      <c r="E26" s="4">
        <f>'BASIC TABLES'!E26/'BASIC TABLES'!E$31</f>
        <v>1.4024788910636478E-2</v>
      </c>
      <c r="F26" s="4">
        <f>'BASIC TABLES'!F26/'BASIC TABLES'!F$31</f>
        <v>2.5330293154499708E-2</v>
      </c>
      <c r="G26" s="4">
        <f>'BASIC TABLES'!G26/'BASIC TABLES'!G$31</f>
        <v>1.6204326442695559E-2</v>
      </c>
      <c r="H26" s="4">
        <f>'BASIC TABLES'!H26/'BASIC TABLES'!H$31</f>
        <v>2.4253246659851353E-2</v>
      </c>
      <c r="I26" s="4">
        <f>'BASIC TABLES'!I26/'BASIC TABLES'!I$31</f>
        <v>2.4950910090290799E-2</v>
      </c>
      <c r="J26" s="4">
        <f>'BASIC TABLES'!J26/'BASIC TABLES'!J$31</f>
        <v>1.4986696386542236E-2</v>
      </c>
      <c r="K26" s="4">
        <f>'BASIC TABLES'!K26/'BASIC TABLES'!K$31</f>
        <v>1.866514535089538E-2</v>
      </c>
      <c r="L26" s="4">
        <f>'BASIC TABLES'!L26/'BASIC TABLES'!L$31</f>
        <v>1.9254474425770596E-2</v>
      </c>
    </row>
    <row r="27" spans="1:12">
      <c r="A27" s="5" t="s">
        <v>14</v>
      </c>
      <c r="B27" s="4">
        <f>'BASIC TABLES'!B27/'BASIC TABLES'!B$31</f>
        <v>1.9727902573714387E-2</v>
      </c>
      <c r="C27" s="4">
        <f>'BASIC TABLES'!C27/'BASIC TABLES'!C$31</f>
        <v>1.7033315124522302E-2</v>
      </c>
      <c r="D27" s="4">
        <f>'BASIC TABLES'!D27/'BASIC TABLES'!D$31</f>
        <v>1.2410483825057574E-2</v>
      </c>
      <c r="E27" s="4">
        <f>'BASIC TABLES'!E27/'BASIC TABLES'!E$31</f>
        <v>1.1837466792130108E-2</v>
      </c>
      <c r="F27" s="4">
        <f>'BASIC TABLES'!F27/'BASIC TABLES'!F$31</f>
        <v>1.5866895591765375E-2</v>
      </c>
      <c r="G27" s="4">
        <f>'BASIC TABLES'!G27/'BASIC TABLES'!G$31</f>
        <v>1.1929248716840195E-2</v>
      </c>
      <c r="H27" s="4">
        <f>'BASIC TABLES'!H27/'BASIC TABLES'!H$31</f>
        <v>1.7615604110634928E-2</v>
      </c>
      <c r="I27" s="4">
        <f>'BASIC TABLES'!I27/'BASIC TABLES'!I$31</f>
        <v>2.5961567826853341E-2</v>
      </c>
      <c r="J27" s="4">
        <f>'BASIC TABLES'!J27/'BASIC TABLES'!J$31</f>
        <v>1.6441656737832197E-2</v>
      </c>
      <c r="K27" s="4">
        <f>'BASIC TABLES'!K27/'BASIC TABLES'!K$31</f>
        <v>1.9677168988119227E-2</v>
      </c>
      <c r="L27" s="4">
        <f>'BASIC TABLES'!L27/'BASIC TABLES'!L$31</f>
        <v>1.7310575889008376E-2</v>
      </c>
    </row>
    <row r="28" spans="1:12">
      <c r="A28" s="5" t="s">
        <v>18</v>
      </c>
      <c r="B28" s="4">
        <f>'BASIC TABLES'!B28/'BASIC TABLES'!B$31</f>
        <v>9.1413344634322866E-3</v>
      </c>
      <c r="C28" s="4">
        <f>'BASIC TABLES'!C28/'BASIC TABLES'!C$31</f>
        <v>5.8066338251135914E-3</v>
      </c>
      <c r="D28" s="4">
        <f>'BASIC TABLES'!D28/'BASIC TABLES'!D$31</f>
        <v>5.9118055005605219E-3</v>
      </c>
      <c r="E28" s="4">
        <f>'BASIC TABLES'!E28/'BASIC TABLES'!E$31</f>
        <v>6.2765239138583423E-3</v>
      </c>
      <c r="F28" s="4">
        <f>'BASIC TABLES'!F28/'BASIC TABLES'!F$31</f>
        <v>8.4785927158247537E-3</v>
      </c>
      <c r="G28" s="4">
        <f>'BASIC TABLES'!G28/'BASIC TABLES'!G$31</f>
        <v>5.7590990850793127E-3</v>
      </c>
      <c r="H28" s="4">
        <f>'BASIC TABLES'!H28/'BASIC TABLES'!H$31</f>
        <v>5.9859001664386699E-3</v>
      </c>
      <c r="I28" s="4">
        <f>'BASIC TABLES'!I28/'BASIC TABLES'!I$31</f>
        <v>5.4729605763865902E-3</v>
      </c>
      <c r="J28" s="4">
        <f>'BASIC TABLES'!J28/'BASIC TABLES'!J$31</f>
        <v>7.3143111478053508E-3</v>
      </c>
      <c r="K28" s="4">
        <f>'BASIC TABLES'!K28/'BASIC TABLES'!K$31</f>
        <v>5.7597310291920964E-3</v>
      </c>
      <c r="L28" s="4">
        <f>'BASIC TABLES'!L28/'BASIC TABLES'!L$31</f>
        <v>7.2771451027137807E-3</v>
      </c>
    </row>
    <row r="29" spans="1:12">
      <c r="A29" s="5" t="s">
        <v>20</v>
      </c>
      <c r="B29" s="4">
        <f>'BASIC TABLES'!B29/'BASIC TABLES'!B$31</f>
        <v>6.0890203379220312E-3</v>
      </c>
      <c r="C29" s="4">
        <f>'BASIC TABLES'!C29/'BASIC TABLES'!C$31</f>
        <v>5.8983771934254196E-3</v>
      </c>
      <c r="D29" s="4">
        <f>'BASIC TABLES'!D29/'BASIC TABLES'!D$31</f>
        <v>4.9807866281338584E-3</v>
      </c>
      <c r="E29" s="4">
        <f>'BASIC TABLES'!E29/'BASIC TABLES'!E$31</f>
        <v>4.3992368062097794E-3</v>
      </c>
      <c r="F29" s="4">
        <f>'BASIC TABLES'!F29/'BASIC TABLES'!F$31</f>
        <v>4.6327662409857287E-3</v>
      </c>
      <c r="G29" s="4">
        <f>'BASIC TABLES'!G29/'BASIC TABLES'!G$31</f>
        <v>6.03505091079085E-3</v>
      </c>
      <c r="H29" s="4">
        <f>'BASIC TABLES'!H29/'BASIC TABLES'!H$31</f>
        <v>6.7463542192227176E-3</v>
      </c>
      <c r="I29" s="4">
        <f>'BASIC TABLES'!I29/'BASIC TABLES'!I$31</f>
        <v>6.5509782027847827E-3</v>
      </c>
      <c r="J29" s="4">
        <f>'BASIC TABLES'!J29/'BASIC TABLES'!J$31</f>
        <v>6.3913936133270189E-3</v>
      </c>
      <c r="K29" s="4">
        <f>'BASIC TABLES'!K29/'BASIC TABLES'!K$31</f>
        <v>5.5043337111636455E-3</v>
      </c>
      <c r="L29" s="4">
        <f>'BASIC TABLES'!L29/'BASIC TABLES'!L$31</f>
        <v>5.7068370971720345E-3</v>
      </c>
    </row>
    <row r="30" spans="1:12">
      <c r="A30" s="5" t="s">
        <v>22</v>
      </c>
      <c r="B30" s="4">
        <f>'BASIC TABLES'!B30/'BASIC TABLES'!B$31</f>
        <v>0</v>
      </c>
      <c r="C30" s="4">
        <f>'BASIC TABLES'!C30/'BASIC TABLES'!C$31</f>
        <v>0</v>
      </c>
      <c r="D30" s="4">
        <f>'BASIC TABLES'!D30/'BASIC TABLES'!D$31</f>
        <v>0</v>
      </c>
      <c r="E30" s="4">
        <f>'BASIC TABLES'!E30/'BASIC TABLES'!E$31</f>
        <v>0</v>
      </c>
      <c r="F30" s="4">
        <f>'BASIC TABLES'!F30/'BASIC TABLES'!F$31</f>
        <v>0</v>
      </c>
      <c r="G30" s="4">
        <f>'BASIC TABLES'!G30/'BASIC TABLES'!G$31</f>
        <v>0</v>
      </c>
      <c r="H30" s="4">
        <f>'BASIC TABLES'!H30/'BASIC TABLES'!H$31</f>
        <v>0</v>
      </c>
      <c r="I30" s="4">
        <f>'BASIC TABLES'!I30/'BASIC TABLES'!I$31</f>
        <v>0</v>
      </c>
      <c r="J30" s="4">
        <f>'BASIC TABLES'!J30/'BASIC TABLES'!J$31</f>
        <v>0</v>
      </c>
      <c r="K30" s="4">
        <f>'BASIC TABLES'!K30/'BASIC TABLES'!K$31</f>
        <v>0</v>
      </c>
      <c r="L30" s="4">
        <f>'BASIC TABLES'!L30/'BASIC TABLES'!L$31</f>
        <v>0</v>
      </c>
    </row>
    <row r="31" spans="1:12">
      <c r="A31" s="5" t="s">
        <v>25</v>
      </c>
      <c r="B31" s="3">
        <f>SUM(B19:B30)</f>
        <v>1</v>
      </c>
      <c r="C31" s="3">
        <f t="shared" ref="C31:L31" si="1">SUM(C19:C30)</f>
        <v>1</v>
      </c>
      <c r="D31" s="3">
        <f t="shared" si="1"/>
        <v>0.99999999999999989</v>
      </c>
      <c r="E31" s="3">
        <f t="shared" si="1"/>
        <v>1</v>
      </c>
      <c r="F31" s="3">
        <f t="shared" si="1"/>
        <v>0.99999999999999989</v>
      </c>
      <c r="G31" s="3">
        <f t="shared" si="1"/>
        <v>1</v>
      </c>
      <c r="H31" s="3">
        <f t="shared" si="1"/>
        <v>1.0000000000000002</v>
      </c>
      <c r="I31" s="3">
        <f t="shared" si="1"/>
        <v>1</v>
      </c>
      <c r="J31" s="3">
        <f t="shared" si="1"/>
        <v>1</v>
      </c>
      <c r="K31" s="3">
        <f t="shared" si="1"/>
        <v>1</v>
      </c>
      <c r="L31" s="3">
        <f t="shared" si="1"/>
        <v>1</v>
      </c>
    </row>
    <row r="33" spans="1:7">
      <c r="A33" s="5" t="s">
        <v>37</v>
      </c>
      <c r="B33" s="3"/>
      <c r="C33" s="3"/>
    </row>
    <row r="34" spans="1:7">
      <c r="A34" s="5" t="s">
        <v>1</v>
      </c>
      <c r="B34" s="3" t="s">
        <v>35</v>
      </c>
      <c r="C34" s="3" t="s">
        <v>38</v>
      </c>
      <c r="D34" s="3" t="s">
        <v>39</v>
      </c>
      <c r="E34" s="3" t="s">
        <v>40</v>
      </c>
      <c r="F34" s="3" t="s">
        <v>41</v>
      </c>
      <c r="G34" s="3" t="s">
        <v>12</v>
      </c>
    </row>
    <row r="35" spans="1:7">
      <c r="A35" s="5" t="s">
        <v>19</v>
      </c>
      <c r="B35" s="4">
        <f>'BASIC TABLES'!B35/'BASIC TABLES'!B$47</f>
        <v>0.33143858899851097</v>
      </c>
      <c r="C35" s="4">
        <f>'BASIC TABLES'!C35/'BASIC TABLES'!C$47</f>
        <v>0.38147936878902328</v>
      </c>
      <c r="D35" s="4">
        <f>'BASIC TABLES'!D35/'BASIC TABLES'!D$47</f>
        <v>0.40293857010777395</v>
      </c>
      <c r="E35" s="4">
        <f>'BASIC TABLES'!E35/'BASIC TABLES'!E$47</f>
        <v>0.40376394565561824</v>
      </c>
      <c r="F35" s="4">
        <f>'BASIC TABLES'!F35/'BASIC TABLES'!F$47</f>
        <v>0.39028453246082084</v>
      </c>
      <c r="G35" s="4">
        <f>'BASIC TABLES'!G35/'BASIC TABLES'!G$47</f>
        <v>0.38616279507867168</v>
      </c>
    </row>
    <row r="36" spans="1:7">
      <c r="A36" s="5" t="s">
        <v>16</v>
      </c>
      <c r="B36" s="4">
        <f>'BASIC TABLES'!B36/'BASIC TABLES'!B$47</f>
        <v>0.40373288164290949</v>
      </c>
      <c r="C36" s="4">
        <f>'BASIC TABLES'!C36/'BASIC TABLES'!C$47</f>
        <v>0.30741132717622383</v>
      </c>
      <c r="D36" s="4">
        <f>'BASIC TABLES'!D36/'BASIC TABLES'!D$47</f>
        <v>0.30453284145403087</v>
      </c>
      <c r="E36" s="4">
        <f>'BASIC TABLES'!E36/'BASIC TABLES'!E$47</f>
        <v>0.29103653768709564</v>
      </c>
      <c r="F36" s="4">
        <f>'BASIC TABLES'!F36/'BASIC TABLES'!F$47</f>
        <v>0.31397758880740406</v>
      </c>
      <c r="G36" s="4">
        <f>'BASIC TABLES'!G36/'BASIC TABLES'!G$47</f>
        <v>0.31517844088391139</v>
      </c>
    </row>
    <row r="37" spans="1:7">
      <c r="A37" s="5" t="s">
        <v>13</v>
      </c>
      <c r="B37" s="4">
        <f>'BASIC TABLES'!B37/'BASIC TABLES'!B$47</f>
        <v>9.2020591990520789E-2</v>
      </c>
      <c r="C37" s="4">
        <f>'BASIC TABLES'!C37/'BASIC TABLES'!C$47</f>
        <v>0.10733179214479585</v>
      </c>
      <c r="D37" s="4">
        <f>'BASIC TABLES'!D37/'BASIC TABLES'!D$47</f>
        <v>0.1171016356444662</v>
      </c>
      <c r="E37" s="4">
        <f>'BASIC TABLES'!E37/'BASIC TABLES'!E$47</f>
        <v>0.11874122926524815</v>
      </c>
      <c r="F37" s="4">
        <f>'BASIC TABLES'!F37/'BASIC TABLES'!F$47</f>
        <v>0.12993552618264487</v>
      </c>
      <c r="G37" s="4">
        <f>'BASIC TABLES'!G37/'BASIC TABLES'!G$47</f>
        <v>0.11311754610348745</v>
      </c>
    </row>
    <row r="38" spans="1:7">
      <c r="A38" s="5" t="s">
        <v>21</v>
      </c>
      <c r="B38" s="4">
        <f>'BASIC TABLES'!B38/'BASIC TABLES'!B$47</f>
        <v>5.4100422783108497E-2</v>
      </c>
      <c r="C38" s="4">
        <f>'BASIC TABLES'!C38/'BASIC TABLES'!C$47</f>
        <v>6.2215715357557204E-2</v>
      </c>
      <c r="D38" s="4">
        <f>'BASIC TABLES'!D38/'BASIC TABLES'!D$47</f>
        <v>5.3330939206648408E-2</v>
      </c>
      <c r="E38" s="4">
        <f>'BASIC TABLES'!E38/'BASIC TABLES'!E$47</f>
        <v>5.8190958372742616E-2</v>
      </c>
      <c r="F38" s="4">
        <f>'BASIC TABLES'!F38/'BASIC TABLES'!F$47</f>
        <v>4.9269264531053313E-2</v>
      </c>
      <c r="G38" s="4">
        <f>'BASIC TABLES'!G38/'BASIC TABLES'!G$47</f>
        <v>5.6736292546906243E-2</v>
      </c>
    </row>
    <row r="39" spans="1:7">
      <c r="A39" s="5" t="s">
        <v>17</v>
      </c>
      <c r="B39" s="4">
        <f>'BASIC TABLES'!B39/'BASIC TABLES'!B$47</f>
        <v>2.8910163224495546E-2</v>
      </c>
      <c r="C39" s="4">
        <f>'BASIC TABLES'!C39/'BASIC TABLES'!C$47</f>
        <v>3.1564228048636282E-2</v>
      </c>
      <c r="D39" s="4">
        <f>'BASIC TABLES'!D39/'BASIC TABLES'!D$47</f>
        <v>2.7294008153374055E-2</v>
      </c>
      <c r="E39" s="4">
        <f>'BASIC TABLES'!E39/'BASIC TABLES'!E$47</f>
        <v>2.9556370797939342E-2</v>
      </c>
      <c r="F39" s="4">
        <f>'BASIC TABLES'!F39/'BASIC TABLES'!F$47</f>
        <v>3.1622373478306397E-2</v>
      </c>
      <c r="G39" s="4">
        <f>'BASIC TABLES'!G39/'BASIC TABLES'!G$47</f>
        <v>2.9930759726958519E-2</v>
      </c>
    </row>
    <row r="40" spans="1:7">
      <c r="A40" s="5" t="s">
        <v>24</v>
      </c>
      <c r="B40" s="4">
        <f>'BASIC TABLES'!B40/'BASIC TABLES'!B$47</f>
        <v>2.5766814854462552E-2</v>
      </c>
      <c r="C40" s="4">
        <f>'BASIC TABLES'!C40/'BASIC TABLES'!C$47</f>
        <v>3.6121383358694061E-2</v>
      </c>
      <c r="D40" s="4">
        <f>'BASIC TABLES'!D40/'BASIC TABLES'!D$47</f>
        <v>2.474770332996995E-2</v>
      </c>
      <c r="E40" s="4">
        <f>'BASIC TABLES'!E40/'BASIC TABLES'!E$47</f>
        <v>2.6893477940751875E-2</v>
      </c>
      <c r="F40" s="4">
        <f>'BASIC TABLES'!F40/'BASIC TABLES'!F$47</f>
        <v>2.3049362040915466E-2</v>
      </c>
      <c r="G40" s="4">
        <f>'BASIC TABLES'!G40/'BASIC TABLES'!G$47</f>
        <v>2.8886319631597639E-2</v>
      </c>
    </row>
    <row r="41" spans="1:7">
      <c r="A41" s="5" t="s">
        <v>23</v>
      </c>
      <c r="B41" s="4">
        <f>'BASIC TABLES'!B41/'BASIC TABLES'!B$47</f>
        <v>1.8896478620485421E-2</v>
      </c>
      <c r="C41" s="4">
        <f>'BASIC TABLES'!C41/'BASIC TABLES'!C$47</f>
        <v>2.0502557241803419E-2</v>
      </c>
      <c r="D41" s="4">
        <f>'BASIC TABLES'!D41/'BASIC TABLES'!D$47</f>
        <v>1.968072833956518E-2</v>
      </c>
      <c r="E41" s="4">
        <f>'BASIC TABLES'!E41/'BASIC TABLES'!E$47</f>
        <v>2.1684082319024293E-2</v>
      </c>
      <c r="F41" s="4">
        <f>'BASIC TABLES'!F41/'BASIC TABLES'!F$47</f>
        <v>2.049020686512798E-2</v>
      </c>
      <c r="G41" s="4">
        <f>'BASIC TABLES'!G41/'BASIC TABLES'!G$47</f>
        <v>2.0438813513802351E-2</v>
      </c>
    </row>
    <row r="42" spans="1:7">
      <c r="A42" s="5" t="s">
        <v>15</v>
      </c>
      <c r="B42" s="4">
        <f>'BASIC TABLES'!B42/'BASIC TABLES'!B$47</f>
        <v>1.4986696386542236E-2</v>
      </c>
      <c r="C42" s="4">
        <f>'BASIC TABLES'!C42/'BASIC TABLES'!C$47</f>
        <v>1.8358921380139091E-2</v>
      </c>
      <c r="D42" s="4">
        <f>'BASIC TABLES'!D42/'BASIC TABLES'!D$47</f>
        <v>1.970595153032453E-2</v>
      </c>
      <c r="E42" s="4">
        <f>'BASIC TABLES'!E42/'BASIC TABLES'!E$47</f>
        <v>2.267632848301351E-2</v>
      </c>
      <c r="F42" s="4">
        <f>'BASIC TABLES'!F42/'BASIC TABLES'!F$47</f>
        <v>1.8730441533153796E-2</v>
      </c>
      <c r="G42" s="4">
        <f>'BASIC TABLES'!G42/'BASIC TABLES'!G$47</f>
        <v>1.9254474425770596E-2</v>
      </c>
    </row>
    <row r="43" spans="1:7">
      <c r="A43" s="5" t="s">
        <v>14</v>
      </c>
      <c r="B43" s="4">
        <f>'BASIC TABLES'!B43/'BASIC TABLES'!B$47</f>
        <v>1.6441656737832197E-2</v>
      </c>
      <c r="C43" s="4">
        <f>'BASIC TABLES'!C43/'BASIC TABLES'!C$47</f>
        <v>1.9970863443843696E-2</v>
      </c>
      <c r="D43" s="4">
        <f>'BASIC TABLES'!D43/'BASIC TABLES'!D$47</f>
        <v>1.8044786351971195E-2</v>
      </c>
      <c r="E43" s="4">
        <f>'BASIC TABLES'!E43/'BASIC TABLES'!E$47</f>
        <v>1.5876639589628996E-2</v>
      </c>
      <c r="F43" s="4">
        <f>'BASIC TABLES'!F43/'BASIC TABLES'!F$47</f>
        <v>1.2654761595377619E-2</v>
      </c>
      <c r="G43" s="4">
        <f>'BASIC TABLES'!G43/'BASIC TABLES'!G$47</f>
        <v>1.7310575889008376E-2</v>
      </c>
    </row>
    <row r="44" spans="1:7">
      <c r="A44" s="5" t="s">
        <v>18</v>
      </c>
      <c r="B44" s="4">
        <f>'BASIC TABLES'!B44/'BASIC TABLES'!B$47</f>
        <v>7.3143111478053508E-3</v>
      </c>
      <c r="C44" s="4">
        <f>'BASIC TABLES'!C44/'BASIC TABLES'!C$47</f>
        <v>8.7204402656542376E-3</v>
      </c>
      <c r="D44" s="4">
        <f>'BASIC TABLES'!D44/'BASIC TABLES'!D$47</f>
        <v>6.5518817749932673E-3</v>
      </c>
      <c r="E44" s="4">
        <f>'BASIC TABLES'!E44/'BASIC TABLES'!E$47</f>
        <v>6.9915030850049784E-3</v>
      </c>
      <c r="F44" s="4">
        <f>'BASIC TABLES'!F44/'BASIC TABLES'!F$47</f>
        <v>5.219262987840553E-3</v>
      </c>
      <c r="G44" s="4">
        <f>'BASIC TABLES'!G44/'BASIC TABLES'!G$47</f>
        <v>7.2771451027137807E-3</v>
      </c>
    </row>
    <row r="45" spans="1:7">
      <c r="A45" s="5" t="s">
        <v>20</v>
      </c>
      <c r="B45" s="4">
        <f>'BASIC TABLES'!B45/'BASIC TABLES'!B$47</f>
        <v>6.3913936133270189E-3</v>
      </c>
      <c r="C45" s="4">
        <f>'BASIC TABLES'!C45/'BASIC TABLES'!C$47</f>
        <v>6.3234027936290901E-3</v>
      </c>
      <c r="D45" s="4">
        <f>'BASIC TABLES'!D45/'BASIC TABLES'!D$47</f>
        <v>6.0709541068823519E-3</v>
      </c>
      <c r="E45" s="4">
        <f>'BASIC TABLES'!E45/'BASIC TABLES'!E$47</f>
        <v>4.5889268039322932E-3</v>
      </c>
      <c r="F45" s="4">
        <f>'BASIC TABLES'!F45/'BASIC TABLES'!F$47</f>
        <v>4.7666795173551034E-3</v>
      </c>
      <c r="G45" s="4">
        <f>'BASIC TABLES'!G45/'BASIC TABLES'!G$47</f>
        <v>5.7068370971720345E-3</v>
      </c>
    </row>
    <row r="46" spans="1:7">
      <c r="A46" s="5" t="s">
        <v>22</v>
      </c>
      <c r="B46" s="4">
        <f>'BASIC TABLES'!B46/'BASIC TABLES'!B$47</f>
        <v>0</v>
      </c>
      <c r="C46" s="4">
        <f>'BASIC TABLES'!C46/'BASIC TABLES'!C$47</f>
        <v>0</v>
      </c>
      <c r="D46" s="4">
        <f>'BASIC TABLES'!D46/'BASIC TABLES'!D$47</f>
        <v>0</v>
      </c>
      <c r="E46" s="4">
        <f>'BASIC TABLES'!E46/'BASIC TABLES'!E$47</f>
        <v>0</v>
      </c>
      <c r="F46" s="4">
        <f>'BASIC TABLES'!F46/'BASIC TABLES'!F$47</f>
        <v>0</v>
      </c>
      <c r="G46" s="4">
        <f>'BASIC TABLES'!G46/'BASIC TABLES'!G$47</f>
        <v>0</v>
      </c>
    </row>
    <row r="47" spans="1:7">
      <c r="A47" s="5" t="s">
        <v>25</v>
      </c>
      <c r="B47" s="3">
        <f>SUM(B35:B46)</f>
        <v>1</v>
      </c>
      <c r="C47" s="3">
        <f t="shared" ref="C47:G47" si="2">SUM(C35:C46)</f>
        <v>0.99999999999999989</v>
      </c>
      <c r="D47" s="3">
        <f t="shared" si="2"/>
        <v>0.99999999999999978</v>
      </c>
      <c r="E47" s="3">
        <f t="shared" si="2"/>
        <v>1</v>
      </c>
      <c r="F47" s="3">
        <f t="shared" si="2"/>
        <v>1.0000000000000002</v>
      </c>
      <c r="G47" s="3">
        <f t="shared" si="2"/>
        <v>1</v>
      </c>
    </row>
    <row r="48" spans="1:7">
      <c r="A48" s="6" t="s">
        <v>52</v>
      </c>
    </row>
    <row r="50" spans="1:7">
      <c r="A50" s="5" t="s">
        <v>42</v>
      </c>
      <c r="B50" s="3"/>
      <c r="C50" s="3"/>
    </row>
    <row r="51" spans="1:7">
      <c r="A51" s="5" t="s">
        <v>1</v>
      </c>
      <c r="B51" s="3" t="s">
        <v>43</v>
      </c>
      <c r="C51" s="3" t="s">
        <v>44</v>
      </c>
      <c r="D51" s="3" t="s">
        <v>45</v>
      </c>
      <c r="E51" s="3" t="s">
        <v>46</v>
      </c>
      <c r="F51" s="3" t="s">
        <v>47</v>
      </c>
      <c r="G51" s="3" t="s">
        <v>12</v>
      </c>
    </row>
    <row r="52" spans="1:7">
      <c r="A52" s="5" t="s">
        <v>19</v>
      </c>
      <c r="B52" s="4">
        <f>'BASIC TABLES'!B52/'BASIC TABLES'!B$64</f>
        <v>0.41359373106479641</v>
      </c>
      <c r="C52" s="4">
        <f>'BASIC TABLES'!C52/'BASIC TABLES'!C$64</f>
        <v>0.34542269567256784</v>
      </c>
      <c r="D52" s="4">
        <f>'BASIC TABLES'!D52/'BASIC TABLES'!D$64</f>
        <v>0.39304925461812601</v>
      </c>
      <c r="E52" s="4">
        <f>'BASIC TABLES'!E52/'BASIC TABLES'!E$64</f>
        <v>0.3621406012323598</v>
      </c>
      <c r="F52" s="4">
        <f>'BASIC TABLES'!F52/'BASIC TABLES'!F$64</f>
        <v>0.36611312356664105</v>
      </c>
      <c r="G52" s="4">
        <f>'BASIC TABLES'!G52/'BASIC TABLES'!G$64</f>
        <v>0.38616279507867168</v>
      </c>
    </row>
    <row r="53" spans="1:7">
      <c r="A53" s="5" t="s">
        <v>16</v>
      </c>
      <c r="B53" s="4">
        <f>'BASIC TABLES'!B53/'BASIC TABLES'!B$64</f>
        <v>0.28491427242564765</v>
      </c>
      <c r="C53" s="4">
        <f>'BASIC TABLES'!C53/'BASIC TABLES'!C$64</f>
        <v>0.34929639048708977</v>
      </c>
      <c r="D53" s="4">
        <f>'BASIC TABLES'!D53/'BASIC TABLES'!D$64</f>
        <v>0.32167644566324299</v>
      </c>
      <c r="E53" s="4">
        <f>'BASIC TABLES'!E53/'BASIC TABLES'!E$64</f>
        <v>0.32963803992514101</v>
      </c>
      <c r="F53" s="4">
        <f>'BASIC TABLES'!F53/'BASIC TABLES'!F$64</f>
        <v>0.32755692701136851</v>
      </c>
      <c r="G53" s="4">
        <f>'BASIC TABLES'!G53/'BASIC TABLES'!G$64</f>
        <v>0.31517844088391139</v>
      </c>
    </row>
    <row r="54" spans="1:7">
      <c r="A54" s="5" t="s">
        <v>13</v>
      </c>
      <c r="B54" s="4">
        <f>'BASIC TABLES'!B54/'BASIC TABLES'!B$64</f>
        <v>0.11888300871236737</v>
      </c>
      <c r="C54" s="4">
        <f>'BASIC TABLES'!C54/'BASIC TABLES'!C$64</f>
        <v>0.11185135211470096</v>
      </c>
      <c r="D54" s="4">
        <f>'BASIC TABLES'!D54/'BASIC TABLES'!D$64</f>
        <v>0.10883863961828198</v>
      </c>
      <c r="E54" s="4">
        <f>'BASIC TABLES'!E54/'BASIC TABLES'!E$64</f>
        <v>0.11130620098815441</v>
      </c>
      <c r="F54" s="4">
        <f>'BASIC TABLES'!F54/'BASIC TABLES'!F$64</f>
        <v>0.11202179127548996</v>
      </c>
      <c r="G54" s="4">
        <f>'BASIC TABLES'!G54/'BASIC TABLES'!G$64</f>
        <v>0.11311754610348745</v>
      </c>
    </row>
    <row r="55" spans="1:7">
      <c r="A55" s="5" t="s">
        <v>21</v>
      </c>
      <c r="B55" s="4">
        <f>'BASIC TABLES'!B55/'BASIC TABLES'!B$64</f>
        <v>5.2675712961082338E-2</v>
      </c>
      <c r="C55" s="4">
        <f>'BASIC TABLES'!C55/'BASIC TABLES'!C$64</f>
        <v>6.0427740272758712E-2</v>
      </c>
      <c r="D55" s="4">
        <f>'BASIC TABLES'!D55/'BASIC TABLES'!D$64</f>
        <v>5.7165403129073443E-2</v>
      </c>
      <c r="E55" s="4">
        <f>'BASIC TABLES'!E55/'BASIC TABLES'!E$64</f>
        <v>5.8774414319004216E-2</v>
      </c>
      <c r="F55" s="4">
        <f>'BASIC TABLES'!F55/'BASIC TABLES'!F$64</f>
        <v>6.0847217745770676E-2</v>
      </c>
      <c r="G55" s="4">
        <f>'BASIC TABLES'!G55/'BASIC TABLES'!G$64</f>
        <v>5.6736292546906243E-2</v>
      </c>
    </row>
    <row r="56" spans="1:7">
      <c r="A56" s="5" t="s">
        <v>17</v>
      </c>
      <c r="B56" s="4">
        <f>'BASIC TABLES'!B56/'BASIC TABLES'!B$64</f>
        <v>2.9026526701981345E-2</v>
      </c>
      <c r="C56" s="4">
        <f>'BASIC TABLES'!C56/'BASIC TABLES'!C$64</f>
        <v>3.0507969861517797E-2</v>
      </c>
      <c r="D56" s="4">
        <f>'BASIC TABLES'!D56/'BASIC TABLES'!D$64</f>
        <v>3.065231617137975E-2</v>
      </c>
      <c r="E56" s="4">
        <f>'BASIC TABLES'!E56/'BASIC TABLES'!E$64</f>
        <v>2.79010921974297E-2</v>
      </c>
      <c r="F56" s="4">
        <f>'BASIC TABLES'!F56/'BASIC TABLES'!F$64</f>
        <v>3.2508722794486869E-2</v>
      </c>
      <c r="G56" s="4">
        <f>'BASIC TABLES'!G56/'BASIC TABLES'!G$64</f>
        <v>2.9930759726958519E-2</v>
      </c>
    </row>
    <row r="57" spans="1:7">
      <c r="A57" s="5" t="s">
        <v>24</v>
      </c>
      <c r="B57" s="4">
        <f>'BASIC TABLES'!B57/'BASIC TABLES'!B$64</f>
        <v>2.9188214588019377E-2</v>
      </c>
      <c r="C57" s="4">
        <f>'BASIC TABLES'!C57/'BASIC TABLES'!C$64</f>
        <v>3.3703561520743351E-2</v>
      </c>
      <c r="D57" s="4">
        <f>'BASIC TABLES'!D57/'BASIC TABLES'!D$64</f>
        <v>2.3292307441862371E-2</v>
      </c>
      <c r="E57" s="4">
        <f>'BASIC TABLES'!E57/'BASIC TABLES'!E$64</f>
        <v>3.3327792506844374E-2</v>
      </c>
      <c r="F57" s="4">
        <f>'BASIC TABLES'!F57/'BASIC TABLES'!F$64</f>
        <v>3.0913145013748124E-2</v>
      </c>
      <c r="G57" s="4">
        <f>'BASIC TABLES'!G57/'BASIC TABLES'!G$64</f>
        <v>2.8886319631597639E-2</v>
      </c>
    </row>
    <row r="58" spans="1:7">
      <c r="A58" s="5" t="s">
        <v>23</v>
      </c>
      <c r="B58" s="4">
        <f>'BASIC TABLES'!B58/'BASIC TABLES'!B$64</f>
        <v>2.1995258968504159E-2</v>
      </c>
      <c r="C58" s="4">
        <f>'BASIC TABLES'!C58/'BASIC TABLES'!C$64</f>
        <v>2.0388232378547672E-2</v>
      </c>
      <c r="D58" s="4">
        <f>'BASIC TABLES'!D58/'BASIC TABLES'!D$64</f>
        <v>1.9779752957411752E-2</v>
      </c>
      <c r="E58" s="4">
        <f>'BASIC TABLES'!E58/'BASIC TABLES'!E$64</f>
        <v>2.0254899663488739E-2</v>
      </c>
      <c r="F58" s="4">
        <f>'BASIC TABLES'!F58/'BASIC TABLES'!F$64</f>
        <v>1.7899703292144215E-2</v>
      </c>
      <c r="G58" s="4">
        <f>'BASIC TABLES'!G58/'BASIC TABLES'!G$64</f>
        <v>2.0438813513802351E-2</v>
      </c>
    </row>
    <row r="59" spans="1:7">
      <c r="A59" s="5" t="s">
        <v>15</v>
      </c>
      <c r="B59" s="4">
        <f>'BASIC TABLES'!B59/'BASIC TABLES'!B$64</f>
        <v>2.088504545401804E-2</v>
      </c>
      <c r="C59" s="4">
        <f>'BASIC TABLES'!C59/'BASIC TABLES'!C$64</f>
        <v>1.6401669986641457E-2</v>
      </c>
      <c r="D59" s="4">
        <f>'BASIC TABLES'!D59/'BASIC TABLES'!D$64</f>
        <v>1.6974374963634836E-2</v>
      </c>
      <c r="E59" s="4">
        <f>'BASIC TABLES'!E59/'BASIC TABLES'!E$64</f>
        <v>2.4571278759615695E-2</v>
      </c>
      <c r="F59" s="4">
        <f>'BASIC TABLES'!F59/'BASIC TABLES'!F$64</f>
        <v>1.7856641606346157E-2</v>
      </c>
      <c r="G59" s="4">
        <f>'BASIC TABLES'!G59/'BASIC TABLES'!G$64</f>
        <v>1.9254474425770596E-2</v>
      </c>
    </row>
    <row r="60" spans="1:7">
      <c r="A60" s="5" t="s">
        <v>14</v>
      </c>
      <c r="B60" s="4">
        <f>'BASIC TABLES'!B60/'BASIC TABLES'!B$64</f>
        <v>1.6034558215098176E-2</v>
      </c>
      <c r="C60" s="4">
        <f>'BASIC TABLES'!C60/'BASIC TABLES'!C$64</f>
        <v>1.9195937795061308E-2</v>
      </c>
      <c r="D60" s="4">
        <f>'BASIC TABLES'!D60/'BASIC TABLES'!D$64</f>
        <v>1.5239453858505954E-2</v>
      </c>
      <c r="E60" s="4">
        <f>'BASIC TABLES'!E60/'BASIC TABLES'!E$64</f>
        <v>1.9908454271117551E-2</v>
      </c>
      <c r="F60" s="4">
        <f>'BASIC TABLES'!F60/'BASIC TABLES'!F$64</f>
        <v>2.0959213762572395E-2</v>
      </c>
      <c r="G60" s="4">
        <f>'BASIC TABLES'!G60/'BASIC TABLES'!G$64</f>
        <v>1.7310575889008376E-2</v>
      </c>
    </row>
    <row r="61" spans="1:7">
      <c r="A61" s="5" t="s">
        <v>18</v>
      </c>
      <c r="B61" s="4">
        <f>'BASIC TABLES'!B61/'BASIC TABLES'!B$64</f>
        <v>7.0929795003207216E-3</v>
      </c>
      <c r="C61" s="4">
        <f>'BASIC TABLES'!C61/'BASIC TABLES'!C$64</f>
        <v>7.1588713113300241E-3</v>
      </c>
      <c r="D61" s="4">
        <f>'BASIC TABLES'!D61/'BASIC TABLES'!D$64</f>
        <v>7.6449965735061976E-3</v>
      </c>
      <c r="E61" s="4">
        <f>'BASIC TABLES'!E61/'BASIC TABLES'!E$64</f>
        <v>6.3853062028439694E-3</v>
      </c>
      <c r="F61" s="4">
        <f>'BASIC TABLES'!F61/'BASIC TABLES'!F$64</f>
        <v>7.7361446211811086E-3</v>
      </c>
      <c r="G61" s="4">
        <f>'BASIC TABLES'!G61/'BASIC TABLES'!G$64</f>
        <v>7.2771451027137807E-3</v>
      </c>
    </row>
    <row r="62" spans="1:7">
      <c r="A62" s="5" t="s">
        <v>20</v>
      </c>
      <c r="B62" s="4">
        <f>'BASIC TABLES'!B62/'BASIC TABLES'!B$64</f>
        <v>5.7106914081644271E-3</v>
      </c>
      <c r="C62" s="4">
        <f>'BASIC TABLES'!C62/'BASIC TABLES'!C$64</f>
        <v>5.6455785990412411E-3</v>
      </c>
      <c r="D62" s="4">
        <f>'BASIC TABLES'!D62/'BASIC TABLES'!D$64</f>
        <v>5.6870550049746751E-3</v>
      </c>
      <c r="E62" s="4">
        <f>'BASIC TABLES'!E62/'BASIC TABLES'!E$64</f>
        <v>5.7919199340004859E-3</v>
      </c>
      <c r="F62" s="4">
        <f>'BASIC TABLES'!F62/'BASIC TABLES'!F$64</f>
        <v>5.5873693102508034E-3</v>
      </c>
      <c r="G62" s="4">
        <f>'BASIC TABLES'!G62/'BASIC TABLES'!G$64</f>
        <v>5.7068370971720345E-3</v>
      </c>
    </row>
    <row r="63" spans="1:7">
      <c r="A63" s="5" t="s">
        <v>22</v>
      </c>
      <c r="B63" s="4">
        <f>'BASIC TABLES'!B63/'BASIC TABLES'!B$64</f>
        <v>0</v>
      </c>
      <c r="C63" s="4">
        <f>'BASIC TABLES'!C63/'BASIC TABLES'!C$64</f>
        <v>0</v>
      </c>
      <c r="D63" s="4">
        <f>'BASIC TABLES'!D63/'BASIC TABLES'!D$64</f>
        <v>0</v>
      </c>
      <c r="E63" s="4">
        <f>'BASIC TABLES'!E63/'BASIC TABLES'!E$64</f>
        <v>0</v>
      </c>
      <c r="F63" s="4">
        <f>'BASIC TABLES'!F63/'BASIC TABLES'!F$64</f>
        <v>0</v>
      </c>
      <c r="G63" s="4">
        <f>'BASIC TABLES'!G63/'BASIC TABLES'!G$64</f>
        <v>0</v>
      </c>
    </row>
    <row r="64" spans="1:7">
      <c r="A64" s="5" t="s">
        <v>25</v>
      </c>
      <c r="B64" s="3">
        <f>SUM(B52:B63)</f>
        <v>0.99999999999999989</v>
      </c>
      <c r="C64" s="3">
        <f t="shared" ref="C64:G64" si="3">SUM(C52:C63)</f>
        <v>1.0000000000000002</v>
      </c>
      <c r="D64" s="3">
        <f t="shared" si="3"/>
        <v>1</v>
      </c>
      <c r="E64" s="3">
        <f t="shared" si="3"/>
        <v>1</v>
      </c>
      <c r="F64" s="3">
        <f t="shared" si="3"/>
        <v>0.99999999999999978</v>
      </c>
      <c r="G64" s="3">
        <f t="shared" si="3"/>
        <v>1</v>
      </c>
    </row>
  </sheetData>
  <pageMargins left="0.70866141732283472" right="0.70866141732283472" top="0.74803149606299213" bottom="0.74803149606299213" header="0.31496062992125984" footer="0.31496062992125984"/>
  <pageSetup paperSize="9" scale="62"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dimension ref="A13:K45"/>
  <sheetViews>
    <sheetView topLeftCell="J40" workbookViewId="0">
      <selection activeCell="W33" sqref="W33"/>
    </sheetView>
  </sheetViews>
  <sheetFormatPr defaultColWidth="10.85546875" defaultRowHeight="15"/>
  <cols>
    <col min="1" max="16384" width="10.85546875" style="10"/>
  </cols>
  <sheetData>
    <row r="13" spans="1:4">
      <c r="B13" s="9"/>
      <c r="C13" s="3"/>
      <c r="D13" s="1"/>
    </row>
    <row r="14" spans="1:4">
      <c r="A14" s="14"/>
      <c r="B14" s="9"/>
      <c r="C14" s="4"/>
      <c r="D14" s="2"/>
    </row>
    <row r="15" spans="1:4">
      <c r="A15" s="14"/>
      <c r="B15" s="9"/>
      <c r="C15" s="4"/>
      <c r="D15" s="2"/>
    </row>
    <row r="16" spans="1:4">
      <c r="A16" s="14"/>
      <c r="B16" s="9"/>
      <c r="C16" s="4"/>
      <c r="D16" s="2"/>
    </row>
    <row r="17" spans="1:11">
      <c r="A17" s="14"/>
      <c r="B17" s="24" t="s">
        <v>1</v>
      </c>
      <c r="C17" s="3" t="s">
        <v>93</v>
      </c>
      <c r="D17" s="1" t="s">
        <v>53</v>
      </c>
    </row>
    <row r="18" spans="1:11">
      <c r="A18" s="14"/>
      <c r="B18" s="24" t="s">
        <v>13</v>
      </c>
      <c r="C18" s="7">
        <v>1.4982849187858709</v>
      </c>
      <c r="D18" s="7">
        <f>K18</f>
        <v>6.2768477468191879</v>
      </c>
      <c r="G18" s="5"/>
      <c r="H18" s="7"/>
      <c r="J18" s="25" t="s">
        <v>13</v>
      </c>
      <c r="K18" s="37">
        <v>6.2768477468191879</v>
      </c>
    </row>
    <row r="19" spans="1:11">
      <c r="A19" s="14"/>
      <c r="B19" s="24" t="s">
        <v>19</v>
      </c>
      <c r="C19" s="7">
        <v>5.1148730855003457</v>
      </c>
      <c r="D19" s="7">
        <f>K19</f>
        <v>5.3098367259661874</v>
      </c>
      <c r="G19" s="5"/>
      <c r="H19" s="7"/>
      <c r="J19" s="25" t="s">
        <v>19</v>
      </c>
      <c r="K19" s="37">
        <v>5.3098367259661874</v>
      </c>
    </row>
    <row r="20" spans="1:11">
      <c r="A20" s="14"/>
      <c r="B20" s="24" t="s">
        <v>16</v>
      </c>
      <c r="C20" s="7">
        <v>4.174658317559186</v>
      </c>
      <c r="D20" s="7">
        <f>K20</f>
        <v>4.7212053960149936</v>
      </c>
      <c r="G20" s="5"/>
      <c r="H20" s="7"/>
      <c r="J20" s="25" t="s">
        <v>16</v>
      </c>
      <c r="K20" s="37">
        <v>4.7212053960149936</v>
      </c>
    </row>
    <row r="21" spans="1:11">
      <c r="A21" s="14"/>
      <c r="B21" s="24" t="s">
        <v>15</v>
      </c>
      <c r="C21" s="7">
        <v>0.25503283659360526</v>
      </c>
      <c r="D21" s="7">
        <f>K25</f>
        <v>0.43632242478280991</v>
      </c>
      <c r="G21" s="5"/>
      <c r="H21" s="7"/>
      <c r="J21" s="25" t="s">
        <v>21</v>
      </c>
      <c r="K21" s="37">
        <v>0.96542269656231072</v>
      </c>
    </row>
    <row r="22" spans="1:11">
      <c r="A22" s="14"/>
      <c r="B22" s="24" t="s">
        <v>21</v>
      </c>
      <c r="C22" s="7">
        <v>0.7514937726202322</v>
      </c>
      <c r="D22" s="7">
        <f>K21</f>
        <v>0.96542269656231072</v>
      </c>
      <c r="G22" s="5"/>
      <c r="H22" s="7"/>
      <c r="J22" s="25" t="s">
        <v>17</v>
      </c>
      <c r="K22" s="37">
        <v>0.51131217708786492</v>
      </c>
    </row>
    <row r="23" spans="1:11">
      <c r="A23" s="14"/>
      <c r="B23" s="24" t="s">
        <v>17</v>
      </c>
      <c r="C23" s="7">
        <v>0.39644429579190527</v>
      </c>
      <c r="D23" s="7">
        <f>K22</f>
        <v>0.51131217708786492</v>
      </c>
      <c r="G23" s="5"/>
      <c r="H23" s="7"/>
      <c r="J23" s="25" t="s">
        <v>24</v>
      </c>
      <c r="K23" s="37">
        <v>0.44752347927737723</v>
      </c>
    </row>
    <row r="24" spans="1:11">
      <c r="A24" s="14"/>
      <c r="B24" s="24" t="s">
        <v>14</v>
      </c>
      <c r="C24" s="7">
        <v>0.229285161174478</v>
      </c>
      <c r="D24" s="7">
        <f>K24</f>
        <v>0.4386781732515756</v>
      </c>
      <c r="G24" s="5"/>
      <c r="H24" s="7"/>
      <c r="J24" s="25" t="s">
        <v>14</v>
      </c>
      <c r="K24" s="37">
        <v>0.4386781732515756</v>
      </c>
    </row>
    <row r="25" spans="1:11">
      <c r="A25" s="14"/>
      <c r="B25" s="24" t="s">
        <v>24</v>
      </c>
      <c r="C25" s="7">
        <v>0.38261028950942422</v>
      </c>
      <c r="D25" s="7">
        <f>K23</f>
        <v>0.44752347927737723</v>
      </c>
      <c r="G25" s="5"/>
      <c r="H25" s="7"/>
      <c r="J25" s="25" t="s">
        <v>15</v>
      </c>
      <c r="K25" s="37">
        <v>0.43632242478280991</v>
      </c>
    </row>
    <row r="26" spans="1:11">
      <c r="A26" s="14"/>
      <c r="B26" s="24" t="s">
        <v>23</v>
      </c>
      <c r="C26" s="7">
        <v>0.2707198582401249</v>
      </c>
      <c r="D26" s="7">
        <f>K26</f>
        <v>0.33607400361604428</v>
      </c>
      <c r="G26" s="5"/>
      <c r="H26" s="7"/>
      <c r="J26" s="25" t="s">
        <v>23</v>
      </c>
      <c r="K26" s="37">
        <v>0.33607400361604428</v>
      </c>
    </row>
    <row r="27" spans="1:11">
      <c r="A27" s="14"/>
      <c r="B27" s="24" t="s">
        <v>18</v>
      </c>
      <c r="C27" s="7">
        <v>9.638855451511924E-2</v>
      </c>
      <c r="D27" s="7">
        <f>K27</f>
        <v>0.12964074863805519</v>
      </c>
      <c r="G27" s="5"/>
      <c r="H27" s="7"/>
      <c r="J27" s="25" t="s">
        <v>18</v>
      </c>
      <c r="K27" s="37">
        <v>0.12964074863805519</v>
      </c>
    </row>
    <row r="28" spans="1:11">
      <c r="A28" s="14"/>
      <c r="B28" s="24" t="s">
        <v>20</v>
      </c>
      <c r="C28" s="7">
        <v>7.5589227765231581E-2</v>
      </c>
      <c r="D28" s="7">
        <f>K28</f>
        <v>9.1876466984036509E-2</v>
      </c>
      <c r="G28" s="5"/>
      <c r="H28" s="7"/>
      <c r="J28" s="25" t="s">
        <v>20</v>
      </c>
      <c r="K28" s="37">
        <v>9.1876466984036509E-2</v>
      </c>
    </row>
    <row r="29" spans="1:11">
      <c r="A29" s="14"/>
      <c r="B29" s="24" t="s">
        <v>22</v>
      </c>
      <c r="C29" s="7">
        <v>0</v>
      </c>
      <c r="D29" s="7">
        <f>K29</f>
        <v>0</v>
      </c>
      <c r="G29" s="5"/>
      <c r="H29" s="7"/>
      <c r="J29" s="25" t="s">
        <v>22</v>
      </c>
      <c r="K29" s="37">
        <v>0</v>
      </c>
    </row>
    <row r="30" spans="1:11">
      <c r="A30" s="14"/>
      <c r="B30" s="24" t="s">
        <v>25</v>
      </c>
      <c r="C30" s="8">
        <v>13.245380318055522</v>
      </c>
      <c r="D30" s="8">
        <f>K30</f>
        <v>19.664740039000442</v>
      </c>
      <c r="G30" s="5"/>
      <c r="H30" s="8"/>
      <c r="K30" s="37">
        <v>19.664740039000442</v>
      </c>
    </row>
    <row r="31" spans="1:11">
      <c r="B31" s="9"/>
      <c r="C31" s="4"/>
      <c r="D31" s="11"/>
    </row>
    <row r="32" spans="1:11">
      <c r="B32" s="9" t="s">
        <v>1</v>
      </c>
      <c r="C32" s="3" t="s">
        <v>93</v>
      </c>
      <c r="D32" s="1" t="s">
        <v>53</v>
      </c>
    </row>
    <row r="33" spans="2:4">
      <c r="B33" s="24" t="s">
        <v>13</v>
      </c>
      <c r="C33" s="14">
        <f>C18/C$30</f>
        <v>0.11311754610348745</v>
      </c>
      <c r="D33" s="14">
        <f>D18/D$30</f>
        <v>0.3191930193010698</v>
      </c>
    </row>
    <row r="34" spans="2:4">
      <c r="B34" s="24" t="s">
        <v>19</v>
      </c>
      <c r="C34" s="14">
        <f t="shared" ref="C34:D44" si="0">C19/C$30</f>
        <v>0.38616279507867168</v>
      </c>
      <c r="D34" s="14">
        <f t="shared" si="0"/>
        <v>0.27001815002056268</v>
      </c>
    </row>
    <row r="35" spans="2:4">
      <c r="B35" s="24" t="s">
        <v>16</v>
      </c>
      <c r="C35" s="14">
        <f t="shared" si="0"/>
        <v>0.31517844088391139</v>
      </c>
      <c r="D35" s="14">
        <f t="shared" si="0"/>
        <v>0.24008481101970225</v>
      </c>
    </row>
    <row r="36" spans="2:4">
      <c r="B36" s="24" t="s">
        <v>15</v>
      </c>
      <c r="C36" s="14">
        <f t="shared" si="0"/>
        <v>1.9254474425770596E-2</v>
      </c>
      <c r="D36" s="14">
        <f t="shared" si="0"/>
        <v>2.2188059639612106E-2</v>
      </c>
    </row>
    <row r="37" spans="2:4">
      <c r="B37" s="24" t="s">
        <v>21</v>
      </c>
      <c r="C37" s="14">
        <f t="shared" si="0"/>
        <v>5.6736292546906243E-2</v>
      </c>
      <c r="D37" s="14">
        <f t="shared" si="0"/>
        <v>4.9094099115860122E-2</v>
      </c>
    </row>
    <row r="38" spans="2:4">
      <c r="B38" s="24" t="s">
        <v>17</v>
      </c>
      <c r="C38" s="14">
        <f t="shared" si="0"/>
        <v>2.9930759726958519E-2</v>
      </c>
      <c r="D38" s="14">
        <f t="shared" si="0"/>
        <v>2.6001471469940411E-2</v>
      </c>
    </row>
    <row r="39" spans="2:4">
      <c r="B39" s="24" t="s">
        <v>14</v>
      </c>
      <c r="C39" s="14">
        <f t="shared" si="0"/>
        <v>1.7310575889008376E-2</v>
      </c>
      <c r="D39" s="14">
        <f t="shared" si="0"/>
        <v>2.230785519572389E-2</v>
      </c>
    </row>
    <row r="40" spans="2:4">
      <c r="B40" s="24" t="s">
        <v>24</v>
      </c>
      <c r="C40" s="14">
        <f t="shared" si="0"/>
        <v>2.8886319631597639E-2</v>
      </c>
      <c r="D40" s="14">
        <f t="shared" si="0"/>
        <v>2.2757660583858134E-2</v>
      </c>
    </row>
    <row r="41" spans="2:4">
      <c r="B41" s="24" t="s">
        <v>23</v>
      </c>
      <c r="C41" s="14">
        <f t="shared" si="0"/>
        <v>2.0438813513802351E-2</v>
      </c>
      <c r="D41" s="14">
        <f t="shared" si="0"/>
        <v>1.7090182883146159E-2</v>
      </c>
    </row>
    <row r="42" spans="2:4">
      <c r="B42" s="24" t="s">
        <v>18</v>
      </c>
      <c r="C42" s="14">
        <f t="shared" si="0"/>
        <v>7.2771451027137807E-3</v>
      </c>
      <c r="D42" s="14">
        <f t="shared" si="0"/>
        <v>6.5925483063057483E-3</v>
      </c>
    </row>
    <row r="43" spans="2:4">
      <c r="B43" s="24" t="s">
        <v>20</v>
      </c>
      <c r="C43" s="14">
        <f t="shared" si="0"/>
        <v>5.7068370971720345E-3</v>
      </c>
      <c r="D43" s="14">
        <f t="shared" si="0"/>
        <v>4.6721424642187431E-3</v>
      </c>
    </row>
    <row r="44" spans="2:4">
      <c r="B44" s="24" t="s">
        <v>22</v>
      </c>
      <c r="C44" s="14">
        <f t="shared" si="0"/>
        <v>0</v>
      </c>
      <c r="D44" s="14">
        <f t="shared" si="0"/>
        <v>0</v>
      </c>
    </row>
    <row r="45" spans="2:4">
      <c r="B45" s="9" t="s">
        <v>25</v>
      </c>
      <c r="C45" s="9">
        <f>SUM(C33:C44)</f>
        <v>1</v>
      </c>
      <c r="D45" s="9">
        <f>SUM(D33:D44)</f>
        <v>0.99999999999999989</v>
      </c>
    </row>
  </sheetData>
  <sortState ref="B18:D29">
    <sortCondition descending="1" ref="C29"/>
  </sortState>
  <pageMargins left="0.75" right="0.75" top="1" bottom="1" header="0.5" footer="0.5"/>
  <pageSetup paperSize="9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>
  <dimension ref="E5:I35"/>
  <sheetViews>
    <sheetView tabSelected="1" topLeftCell="C1" workbookViewId="0">
      <selection activeCell="H45" sqref="H45"/>
    </sheetView>
  </sheetViews>
  <sheetFormatPr defaultRowHeight="11.25"/>
  <cols>
    <col min="1" max="4" width="9.140625" style="21"/>
    <col min="5" max="5" width="32.7109375" style="21" customWidth="1"/>
    <col min="6" max="6" width="16.28515625" style="21" customWidth="1"/>
    <col min="7" max="7" width="7.28515625" style="21" customWidth="1"/>
    <col min="8" max="8" width="16.28515625" style="34" customWidth="1"/>
    <col min="9" max="16384" width="9.140625" style="21"/>
  </cols>
  <sheetData>
    <row r="5" spans="5:9">
      <c r="E5" s="27"/>
      <c r="F5" s="27"/>
      <c r="G5" s="27"/>
      <c r="H5" s="32"/>
    </row>
    <row r="6" spans="5:9">
      <c r="E6" s="27" t="s">
        <v>79</v>
      </c>
      <c r="F6" s="27" t="s">
        <v>80</v>
      </c>
      <c r="G6" s="27" t="s">
        <v>84</v>
      </c>
      <c r="H6" s="32" t="s">
        <v>81</v>
      </c>
      <c r="I6" s="27" t="s">
        <v>89</v>
      </c>
    </row>
    <row r="7" spans="5:9">
      <c r="E7" s="26" t="s">
        <v>64</v>
      </c>
      <c r="F7" s="26"/>
      <c r="G7" s="26"/>
      <c r="H7" s="33"/>
      <c r="I7" s="27"/>
    </row>
    <row r="8" spans="5:9" s="53" customFormat="1" ht="22.5">
      <c r="E8" s="56" t="s">
        <v>13</v>
      </c>
      <c r="F8" s="54" t="s">
        <v>85</v>
      </c>
      <c r="G8" s="58" t="s">
        <v>62</v>
      </c>
      <c r="H8" s="54" t="s">
        <v>98</v>
      </c>
      <c r="I8" s="55" t="s">
        <v>88</v>
      </c>
    </row>
    <row r="9" spans="5:9">
      <c r="E9" s="21" t="s">
        <v>57</v>
      </c>
      <c r="F9" s="18">
        <v>1.2117421568491094</v>
      </c>
      <c r="G9" s="43">
        <f>F9/$F$16</f>
        <v>0.1930494741509643</v>
      </c>
      <c r="H9" s="44">
        <f>Table2[[#This Row],[Column2]]/Table2[[#This Row],[Column4]]*1000</f>
        <v>1.2485475551351282</v>
      </c>
      <c r="I9" s="27">
        <v>970.52142857142871</v>
      </c>
    </row>
    <row r="10" spans="5:9">
      <c r="E10" s="21" t="s">
        <v>58</v>
      </c>
      <c r="F10" s="18">
        <v>2.1379766645401381</v>
      </c>
      <c r="G10" s="43">
        <f>F10/$F$16</f>
        <v>0.34061311517768844</v>
      </c>
      <c r="H10" s="44">
        <f>Table2[[#This Row],[Column2]]/Table2[[#This Row],[Column4]]*1000</f>
        <v>1.7435841556242115</v>
      </c>
      <c r="I10" s="27">
        <v>1226.1964285714287</v>
      </c>
    </row>
    <row r="11" spans="5:9">
      <c r="E11" s="21" t="s">
        <v>59</v>
      </c>
      <c r="F11" s="18"/>
      <c r="G11" s="43"/>
      <c r="H11" s="44"/>
      <c r="I11" s="27"/>
    </row>
    <row r="12" spans="5:9">
      <c r="E12" s="21" t="s">
        <v>82</v>
      </c>
      <c r="F12" s="18">
        <v>1.0397920417769815</v>
      </c>
      <c r="G12" s="43">
        <f>F12/$F$16</f>
        <v>0.16565513195758164</v>
      </c>
      <c r="H12" s="44">
        <f>Table2[[#This Row],[Column2]]/Table2[[#This Row],[Column4]]*1000</f>
        <v>1.7032109589939848</v>
      </c>
      <c r="I12" s="27">
        <v>610.48928571428576</v>
      </c>
    </row>
    <row r="13" spans="5:9">
      <c r="E13" s="21" t="s">
        <v>83</v>
      </c>
      <c r="F13" s="18">
        <v>1.3040498226837636</v>
      </c>
      <c r="G13" s="43">
        <f>F13/$F$16</f>
        <v>0.20775552877550596</v>
      </c>
      <c r="H13" s="44">
        <f>Table2[[#This Row],[Column2]]/Table2[[#This Row],[Column4]]*1000</f>
        <v>0.40051373132146689</v>
      </c>
      <c r="I13" s="27">
        <v>3255.9428571428571</v>
      </c>
    </row>
    <row r="14" spans="5:9">
      <c r="E14" s="21" t="s">
        <v>60</v>
      </c>
      <c r="F14" s="18">
        <v>0.13497789946202324</v>
      </c>
      <c r="G14" s="43">
        <f>F14/$F$16</f>
        <v>2.1504090095290859E-2</v>
      </c>
      <c r="H14" s="44">
        <f>Table2[[#This Row],[Column2]]/Table2[[#This Row],[Column4]]*1000</f>
        <v>0.30795779023961495</v>
      </c>
      <c r="I14" s="27">
        <v>438.3</v>
      </c>
    </row>
    <row r="15" spans="5:9">
      <c r="E15" s="21" t="s">
        <v>61</v>
      </c>
      <c r="F15" s="18">
        <v>0.44830916150717237</v>
      </c>
      <c r="G15" s="43">
        <f>F15/$F$16</f>
        <v>7.1422659842968861E-2</v>
      </c>
      <c r="H15" s="44">
        <f>Table2[[#This Row],[Column2]]/Table2[[#This Row],[Column4]]*1000</f>
        <v>0.22491688835017298</v>
      </c>
      <c r="I15" s="27">
        <v>1993.2214285714288</v>
      </c>
    </row>
    <row r="16" spans="5:9" s="22" customFormat="1">
      <c r="E16" s="22" t="s">
        <v>63</v>
      </c>
      <c r="F16" s="17">
        <v>6.2768477468191879</v>
      </c>
      <c r="G16" s="45">
        <f>SUM(G9:G15)</f>
        <v>1</v>
      </c>
      <c r="H16" s="46"/>
      <c r="I16" s="28"/>
    </row>
    <row r="17" spans="5:9">
      <c r="F17" s="18"/>
      <c r="G17" s="43"/>
      <c r="H17" s="44"/>
      <c r="I17" s="27"/>
    </row>
    <row r="18" spans="5:9" s="48" customFormat="1" ht="22.5">
      <c r="E18" s="49" t="s">
        <v>19</v>
      </c>
      <c r="F18" s="51" t="s">
        <v>85</v>
      </c>
      <c r="G18" s="57" t="s">
        <v>62</v>
      </c>
      <c r="H18" s="54" t="s">
        <v>98</v>
      </c>
      <c r="I18" s="50"/>
    </row>
    <row r="19" spans="5:9">
      <c r="E19" s="21" t="s">
        <v>65</v>
      </c>
      <c r="F19" s="18">
        <v>0.35821388611365212</v>
      </c>
      <c r="G19" s="43">
        <f>F19/$F$24</f>
        <v>6.7462316564634264E-2</v>
      </c>
      <c r="H19" s="44">
        <f>Table2[[#This Row],[Column2]]/Table2[[#This Row],[Column4]]*1000</f>
        <v>0.138131854937734</v>
      </c>
      <c r="I19" s="27">
        <v>2593.2750000000001</v>
      </c>
    </row>
    <row r="20" spans="5:9" s="23" customFormat="1">
      <c r="E20" s="21" t="s">
        <v>66</v>
      </c>
      <c r="F20" s="18"/>
      <c r="G20" s="43"/>
      <c r="H20" s="44"/>
      <c r="I20" s="29"/>
    </row>
    <row r="21" spans="5:9" s="23" customFormat="1">
      <c r="E21" s="21" t="s">
        <v>75</v>
      </c>
      <c r="F21" s="18">
        <v>3.6679409032633821</v>
      </c>
      <c r="G21" s="43">
        <f>F21/$F$24</f>
        <v>0.69078223918381543</v>
      </c>
      <c r="H21" s="44">
        <f>Table2[[#This Row],[Column2]]/Table2[[#This Row],[Column4]]*1000</f>
        <v>1.8306230266686399</v>
      </c>
      <c r="I21" s="29">
        <v>2003.6571428571428</v>
      </c>
    </row>
    <row r="22" spans="5:9" s="23" customFormat="1">
      <c r="E22" s="21" t="s">
        <v>78</v>
      </c>
      <c r="F22" s="18">
        <v>0.27758212086023759</v>
      </c>
      <c r="G22" s="43">
        <f>F22/$F$24</f>
        <v>5.2276959760891376E-2</v>
      </c>
      <c r="H22" s="44">
        <f>Table2[[#This Row],[Column2]]/Table2[[#This Row],[Column4]]*1000</f>
        <v>0.17328498360381098</v>
      </c>
      <c r="I22" s="29">
        <v>1601.8821428571428</v>
      </c>
    </row>
    <row r="23" spans="5:9">
      <c r="E23" s="21" t="s">
        <v>67</v>
      </c>
      <c r="F23" s="18">
        <v>1.0060998157289158</v>
      </c>
      <c r="G23" s="43">
        <f>F23/$F$24</f>
        <v>0.18947848449065902</v>
      </c>
      <c r="H23" s="44">
        <f>Table2[[#This Row],[Column2]]/Table2[[#This Row],[Column4]]*1000</f>
        <v>0.90952161353717542</v>
      </c>
      <c r="I23" s="27">
        <v>1106.1857142857143</v>
      </c>
    </row>
    <row r="24" spans="5:9" s="22" customFormat="1">
      <c r="E24" s="22" t="s">
        <v>63</v>
      </c>
      <c r="F24" s="17">
        <v>5.3098367259661874</v>
      </c>
      <c r="G24" s="45">
        <f>SUM(G19:G23)</f>
        <v>1.0000000000000002</v>
      </c>
      <c r="H24" s="46"/>
      <c r="I24" s="28"/>
    </row>
    <row r="25" spans="5:9">
      <c r="F25" s="18"/>
      <c r="G25" s="43"/>
      <c r="H25" s="44"/>
      <c r="I25" s="27"/>
    </row>
    <row r="26" spans="5:9" s="49" customFormat="1" ht="22.5">
      <c r="E26" s="49" t="s">
        <v>68</v>
      </c>
      <c r="F26" s="51" t="s">
        <v>85</v>
      </c>
      <c r="G26" s="57" t="s">
        <v>62</v>
      </c>
      <c r="H26" s="54" t="s">
        <v>98</v>
      </c>
      <c r="I26" s="52"/>
    </row>
    <row r="27" spans="5:9">
      <c r="E27" s="21" t="s">
        <v>69</v>
      </c>
      <c r="F27" s="18">
        <v>0.46719995983877366</v>
      </c>
      <c r="G27" s="43">
        <f>F27/$F$35</f>
        <v>9.8957770452673163E-2</v>
      </c>
      <c r="H27" s="44">
        <f>Table2[[#This Row],[Column2]]/Table2[[#This Row],[Column4]]*1000</f>
        <v>0.13525478012913453</v>
      </c>
      <c r="I27" s="27">
        <v>3454.221428571429</v>
      </c>
    </row>
    <row r="28" spans="5:9">
      <c r="E28" s="21" t="s">
        <v>70</v>
      </c>
      <c r="F28" s="18">
        <v>0.6387648692551704</v>
      </c>
      <c r="G28" s="43">
        <f>F28/$F$35</f>
        <v>0.13529698788244413</v>
      </c>
      <c r="H28" s="44">
        <f>Table2[[#This Row],[Column2]]/Table2[[#This Row],[Column4]]*1000</f>
        <v>0.22924906929921748</v>
      </c>
      <c r="I28" s="27">
        <v>2786.3357142857144</v>
      </c>
    </row>
    <row r="29" spans="5:9">
      <c r="E29" s="21" t="s">
        <v>71</v>
      </c>
      <c r="F29" s="18">
        <v>0.21018178024871503</v>
      </c>
      <c r="G29" s="43">
        <f>F29/$F$35</f>
        <v>4.4518668987822946E-2</v>
      </c>
      <c r="H29" s="44">
        <f>Table2[[#This Row],[Column2]]/Table2[[#This Row],[Column4]]*1000</f>
        <v>0.24788458261313182</v>
      </c>
      <c r="I29" s="27">
        <v>847.90178571428646</v>
      </c>
    </row>
    <row r="30" spans="5:9">
      <c r="E30" s="21" t="s">
        <v>72</v>
      </c>
      <c r="F30" s="18">
        <v>0.1941287398070104</v>
      </c>
      <c r="G30" s="43">
        <f>F30/$F$35</f>
        <v>4.1118469442330927E-2</v>
      </c>
      <c r="H30" s="44">
        <f>Table2[[#This Row],[Column2]]/Table2[[#This Row],[Column4]]*1000</f>
        <v>0.15062626160320258</v>
      </c>
      <c r="I30" s="27">
        <v>1288.8107142857143</v>
      </c>
    </row>
    <row r="31" spans="5:9" s="23" customFormat="1">
      <c r="E31" s="21" t="s">
        <v>73</v>
      </c>
      <c r="F31" s="18"/>
      <c r="G31" s="43"/>
      <c r="H31" s="44"/>
      <c r="I31" s="29"/>
    </row>
    <row r="32" spans="5:9" s="23" customFormat="1">
      <c r="E32" s="21" t="s">
        <v>76</v>
      </c>
      <c r="F32" s="18">
        <v>3.0114871471564286</v>
      </c>
      <c r="G32" s="43">
        <f>F32/$F$35</f>
        <v>0.63786403991199381</v>
      </c>
      <c r="H32" s="44">
        <f>Table2[[#This Row],[Column2]]/Table2[[#This Row],[Column4]]*1000</f>
        <v>1.8557883342110302</v>
      </c>
      <c r="I32" s="29">
        <v>1622.7535714285716</v>
      </c>
    </row>
    <row r="33" spans="5:9">
      <c r="E33" s="21" t="s">
        <v>77</v>
      </c>
      <c r="F33" s="18">
        <v>0.15071015345646233</v>
      </c>
      <c r="G33" s="43">
        <f>F33/$F$35</f>
        <v>3.1921965009967912E-2</v>
      </c>
      <c r="H33" s="44">
        <f>Table2[[#This Row],[Column2]]/Table2[[#This Row],[Column4]]*1000</f>
        <v>0.57767067717740528</v>
      </c>
      <c r="I33" s="27">
        <v>260.89285714285711</v>
      </c>
    </row>
    <row r="34" spans="5:9">
      <c r="E34" s="21" t="s">
        <v>74</v>
      </c>
      <c r="F34" s="18">
        <v>4.8732746252433665E-2</v>
      </c>
      <c r="G34" s="43">
        <f>F34/$F$35</f>
        <v>1.0322098312767179E-2</v>
      </c>
      <c r="H34" s="44">
        <f>Table2[[#This Row],[Column2]]/Table2[[#This Row],[Column4]]*1000</f>
        <v>5.7474517772574799E-2</v>
      </c>
      <c r="I34" s="27">
        <v>847.90178571428646</v>
      </c>
    </row>
    <row r="35" spans="5:9" s="22" customFormat="1">
      <c r="E35" s="22" t="s">
        <v>63</v>
      </c>
      <c r="F35" s="17">
        <v>4.7212053960149936</v>
      </c>
      <c r="G35" s="45">
        <f>SUM(G27:G34)</f>
        <v>1</v>
      </c>
      <c r="H35" s="47"/>
      <c r="I35" s="28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PE TABLES</vt:lpstr>
      <vt:lpstr>PE % TABLE</vt:lpstr>
      <vt:lpstr>BASIC TABLES</vt:lpstr>
      <vt:lpstr>BASIC % TABLE</vt:lpstr>
      <vt:lpstr>COMPARE BASE AND PE</vt:lpstr>
      <vt:lpstr>TABLE 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2014-02-07T00:11:01Z</dcterms:modified>
</cp:coreProperties>
</file>